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/>
  <mc:AlternateContent xmlns:mc="http://schemas.openxmlformats.org/markup-compatibility/2006">
    <mc:Choice Requires="x15">
      <x15ac:absPath xmlns:x15ac="http://schemas.microsoft.com/office/spreadsheetml/2010/11/ac" url="M:\sgrc\Projects\HLP_reporting_suite\2022\Financials\"/>
    </mc:Choice>
  </mc:AlternateContent>
  <xr:revisionPtr revIDLastSave="0" documentId="13_ncr:1_{86BD76B7-111C-470C-BB5C-2C809C59104E}" xr6:coauthVersionLast="36" xr6:coauthVersionMax="36" xr10:uidLastSave="{00000000-0000-0000-0000-000000000000}"/>
  <bookViews>
    <workbookView xWindow="-105" yWindow="-105" windowWidth="33120" windowHeight="18120" firstSheet="4" activeTab="9" xr2:uid="{00000000-000D-0000-FFFF-FFFF00000000}"/>
  </bookViews>
  <sheets>
    <sheet name="2022 Budget" sheetId="23" r:id="rId1"/>
    <sheet name="Jan 2022" sheetId="35" r:id="rId2"/>
    <sheet name="Feb 2022" sheetId="36" r:id="rId3"/>
    <sheet name="Mar 2022" sheetId="37" r:id="rId4"/>
    <sheet name="Apr 2022" sheetId="38" r:id="rId5"/>
    <sheet name="May 2022" sheetId="40" r:id="rId6"/>
    <sheet name="Jun 2022" sheetId="41" r:id="rId7"/>
    <sheet name="Jul 2022" sheetId="44" r:id="rId8"/>
    <sheet name="Aug 2022" sheetId="45" r:id="rId9"/>
    <sheet name="Sep_2022" sheetId="46" r:id="rId10"/>
    <sheet name="Oct_2022" sheetId="47" r:id="rId11"/>
  </sheets>
  <externalReferences>
    <externalReference r:id="rId1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47" l="1"/>
  <c r="L13" i="47"/>
  <c r="L14" i="47"/>
  <c r="L15" i="47"/>
  <c r="L16" i="47"/>
  <c r="L17" i="47"/>
  <c r="L18" i="47"/>
  <c r="L19" i="47"/>
  <c r="L20" i="47"/>
  <c r="L23" i="47" s="1"/>
  <c r="L21" i="47"/>
  <c r="L22" i="47"/>
  <c r="L12" i="47"/>
  <c r="J23" i="46"/>
  <c r="I23" i="46"/>
  <c r="H23" i="46"/>
  <c r="G23" i="46"/>
  <c r="F23" i="46"/>
  <c r="E23" i="46"/>
  <c r="D23" i="46"/>
  <c r="C23" i="46"/>
  <c r="B23" i="46"/>
  <c r="L22" i="46"/>
  <c r="N22" i="46" s="1"/>
  <c r="O22" i="46" s="1"/>
  <c r="K22" i="46"/>
  <c r="L21" i="46"/>
  <c r="N21" i="46" s="1"/>
  <c r="O21" i="46" s="1"/>
  <c r="K21" i="46"/>
  <c r="L20" i="46"/>
  <c r="N20" i="46" s="1"/>
  <c r="O20" i="46" s="1"/>
  <c r="K20" i="46"/>
  <c r="L19" i="46"/>
  <c r="N19" i="46" s="1"/>
  <c r="O19" i="46" s="1"/>
  <c r="K19" i="46"/>
  <c r="N18" i="46"/>
  <c r="O18" i="46" s="1"/>
  <c r="L18" i="46"/>
  <c r="M18" i="46" s="1"/>
  <c r="K18" i="46"/>
  <c r="L17" i="46"/>
  <c r="N17" i="46" s="1"/>
  <c r="O17" i="46" s="1"/>
  <c r="K17" i="46"/>
  <c r="L16" i="46"/>
  <c r="M16" i="46" s="1"/>
  <c r="K16" i="46"/>
  <c r="L15" i="46"/>
  <c r="N15" i="46" s="1"/>
  <c r="O15" i="46" s="1"/>
  <c r="K15" i="46"/>
  <c r="L14" i="46"/>
  <c r="M14" i="46" s="1"/>
  <c r="K14" i="46"/>
  <c r="L13" i="46"/>
  <c r="N13" i="46" s="1"/>
  <c r="O13" i="46" s="1"/>
  <c r="K13" i="46"/>
  <c r="M13" i="46" s="1"/>
  <c r="L12" i="46"/>
  <c r="L23" i="46" s="1"/>
  <c r="K12" i="46"/>
  <c r="K23" i="46" s="1"/>
  <c r="B6" i="46"/>
  <c r="B5" i="46"/>
  <c r="B7" i="46" s="1"/>
  <c r="A1" i="46" a="1"/>
  <c r="A1" i="46" s="1"/>
  <c r="J23" i="47"/>
  <c r="I23" i="47"/>
  <c r="H23" i="47"/>
  <c r="G23" i="47"/>
  <c r="F23" i="47"/>
  <c r="E23" i="47"/>
  <c r="D23" i="47"/>
  <c r="C23" i="47"/>
  <c r="B23" i="47"/>
  <c r="M22" i="47"/>
  <c r="M21" i="47"/>
  <c r="M20" i="47"/>
  <c r="O20" i="47" s="1"/>
  <c r="P20" i="47" s="1"/>
  <c r="M19" i="47"/>
  <c r="O19" i="47" s="1"/>
  <c r="P19" i="47" s="1"/>
  <c r="M18" i="47"/>
  <c r="N18" i="47" s="1"/>
  <c r="M17" i="47"/>
  <c r="O17" i="47" s="1"/>
  <c r="P17" i="47" s="1"/>
  <c r="M16" i="47"/>
  <c r="M15" i="47"/>
  <c r="O15" i="47" s="1"/>
  <c r="P15" i="47" s="1"/>
  <c r="M14" i="47"/>
  <c r="O14" i="47" s="1"/>
  <c r="P14" i="47" s="1"/>
  <c r="M13" i="47"/>
  <c r="O13" i="47" s="1"/>
  <c r="P13" i="47" s="1"/>
  <c r="M12" i="47"/>
  <c r="O12" i="47" s="1"/>
  <c r="P12" i="47" s="1"/>
  <c r="B6" i="47"/>
  <c r="B5" i="47"/>
  <c r="B7" i="47" s="1"/>
  <c r="A1" i="47" a="1"/>
  <c r="A1" i="47" s="1"/>
  <c r="N22" i="47" l="1"/>
  <c r="N21" i="47"/>
  <c r="N16" i="47"/>
  <c r="O18" i="47"/>
  <c r="P18" i="47" s="1"/>
  <c r="N23" i="46"/>
  <c r="O23" i="46" s="1"/>
  <c r="M23" i="46"/>
  <c r="M21" i="46"/>
  <c r="N16" i="46"/>
  <c r="O16" i="46" s="1"/>
  <c r="N14" i="46"/>
  <c r="O14" i="46" s="1"/>
  <c r="M19" i="46"/>
  <c r="N12" i="46"/>
  <c r="O12" i="46" s="1"/>
  <c r="M17" i="46"/>
  <c r="M12" i="46"/>
  <c r="M22" i="46"/>
  <c r="M15" i="46"/>
  <c r="M20" i="46"/>
  <c r="O21" i="47"/>
  <c r="P21" i="47" s="1"/>
  <c r="O16" i="47"/>
  <c r="P16" i="47" s="1"/>
  <c r="N14" i="47"/>
  <c r="N12" i="47"/>
  <c r="N17" i="47"/>
  <c r="N15" i="47"/>
  <c r="O22" i="47"/>
  <c r="P22" i="47" s="1"/>
  <c r="M23" i="47"/>
  <c r="N20" i="47"/>
  <c r="N19" i="47"/>
  <c r="N13" i="47"/>
  <c r="O23" i="47" l="1"/>
  <c r="P23" i="47" s="1"/>
  <c r="N23" i="47"/>
  <c r="J13" i="45" l="1"/>
  <c r="J14" i="45"/>
  <c r="J15" i="45"/>
  <c r="J16" i="45"/>
  <c r="J17" i="45"/>
  <c r="J18" i="45"/>
  <c r="J19" i="45"/>
  <c r="J20" i="45"/>
  <c r="J21" i="45"/>
  <c r="J22" i="45"/>
  <c r="J12" i="45"/>
  <c r="J23" i="45" s="1"/>
  <c r="I23" i="45"/>
  <c r="H23" i="45"/>
  <c r="G23" i="45"/>
  <c r="F23" i="45"/>
  <c r="E23" i="45"/>
  <c r="D23" i="45"/>
  <c r="C23" i="45"/>
  <c r="B23" i="45"/>
  <c r="K22" i="45"/>
  <c r="K21" i="45"/>
  <c r="M21" i="45" s="1"/>
  <c r="N21" i="45" s="1"/>
  <c r="M20" i="45"/>
  <c r="N20" i="45" s="1"/>
  <c r="K20" i="45"/>
  <c r="L20" i="45" s="1"/>
  <c r="K19" i="45"/>
  <c r="M19" i="45" s="1"/>
  <c r="N19" i="45" s="1"/>
  <c r="K18" i="45"/>
  <c r="K17" i="45"/>
  <c r="K16" i="45"/>
  <c r="K15" i="45"/>
  <c r="M15" i="45" s="1"/>
  <c r="N15" i="45" s="1"/>
  <c r="K14" i="45"/>
  <c r="L14" i="45" s="1"/>
  <c r="K13" i="45"/>
  <c r="M13" i="45" s="1"/>
  <c r="N13" i="45" s="1"/>
  <c r="K12" i="45"/>
  <c r="B6" i="45"/>
  <c r="B5" i="45"/>
  <c r="B7" i="45" s="1"/>
  <c r="A1" i="45" a="1"/>
  <c r="A1" i="45" s="1"/>
  <c r="H23" i="44"/>
  <c r="G23" i="44"/>
  <c r="F23" i="44"/>
  <c r="E23" i="44"/>
  <c r="D23" i="44"/>
  <c r="C23" i="44"/>
  <c r="B23" i="44"/>
  <c r="J22" i="44"/>
  <c r="L22" i="44" s="1"/>
  <c r="M22" i="44" s="1"/>
  <c r="I22" i="44"/>
  <c r="J21" i="44"/>
  <c r="L21" i="44" s="1"/>
  <c r="M21" i="44" s="1"/>
  <c r="I21" i="44"/>
  <c r="L20" i="44"/>
  <c r="M20" i="44" s="1"/>
  <c r="K20" i="44"/>
  <c r="J20" i="44"/>
  <c r="I20" i="44"/>
  <c r="J19" i="44"/>
  <c r="L19" i="44" s="1"/>
  <c r="M19" i="44" s="1"/>
  <c r="I19" i="44"/>
  <c r="J18" i="44"/>
  <c r="L18" i="44" s="1"/>
  <c r="M18" i="44" s="1"/>
  <c r="I18" i="44"/>
  <c r="J17" i="44"/>
  <c r="L17" i="44" s="1"/>
  <c r="M17" i="44" s="1"/>
  <c r="I17" i="44"/>
  <c r="J16" i="44"/>
  <c r="K16" i="44" s="1"/>
  <c r="I16" i="44"/>
  <c r="J15" i="44"/>
  <c r="K15" i="44" s="1"/>
  <c r="I15" i="44"/>
  <c r="J14" i="44"/>
  <c r="K14" i="44" s="1"/>
  <c r="I14" i="44"/>
  <c r="J13" i="44"/>
  <c r="K13" i="44" s="1"/>
  <c r="I13" i="44"/>
  <c r="J12" i="44"/>
  <c r="L12" i="44" s="1"/>
  <c r="M12" i="44" s="1"/>
  <c r="I12" i="44"/>
  <c r="I23" i="44" s="1"/>
  <c r="B6" i="44"/>
  <c r="B5" i="44"/>
  <c r="B7" i="44" s="1"/>
  <c r="A1" i="44" a="1"/>
  <c r="A1" i="44" s="1"/>
  <c r="H13" i="41"/>
  <c r="H14" i="41"/>
  <c r="H15" i="41"/>
  <c r="H23" i="41" s="1"/>
  <c r="H16" i="41"/>
  <c r="H17" i="41"/>
  <c r="H18" i="41"/>
  <c r="H19" i="41"/>
  <c r="H20" i="41"/>
  <c r="H21" i="41"/>
  <c r="H22" i="41"/>
  <c r="H12" i="41"/>
  <c r="F23" i="41"/>
  <c r="G23" i="41"/>
  <c r="E23" i="41"/>
  <c r="D23" i="41"/>
  <c r="C23" i="41"/>
  <c r="B23" i="41"/>
  <c r="I22" i="41"/>
  <c r="I21" i="41"/>
  <c r="I20" i="41"/>
  <c r="K20" i="41" s="1"/>
  <c r="L20" i="41" s="1"/>
  <c r="I19" i="41"/>
  <c r="K19" i="41" s="1"/>
  <c r="L19" i="41" s="1"/>
  <c r="I18" i="41"/>
  <c r="K18" i="41" s="1"/>
  <c r="L18" i="41" s="1"/>
  <c r="I17" i="41"/>
  <c r="J17" i="41" s="1"/>
  <c r="I16" i="41"/>
  <c r="I15" i="41"/>
  <c r="I14" i="41"/>
  <c r="K14" i="41" s="1"/>
  <c r="L14" i="41" s="1"/>
  <c r="I13" i="41"/>
  <c r="K13" i="41" s="1"/>
  <c r="L13" i="41" s="1"/>
  <c r="I12" i="41"/>
  <c r="B6" i="41"/>
  <c r="B5" i="41"/>
  <c r="A1" i="41" a="1"/>
  <c r="A1" i="41" s="1"/>
  <c r="M22" i="45" l="1"/>
  <c r="N22" i="45" s="1"/>
  <c r="M17" i="45"/>
  <c r="N17" i="45" s="1"/>
  <c r="L16" i="45"/>
  <c r="M18" i="45"/>
  <c r="N18" i="45" s="1"/>
  <c r="L13" i="45"/>
  <c r="K23" i="45"/>
  <c r="M23" i="45"/>
  <c r="N23" i="45" s="1"/>
  <c r="L23" i="45"/>
  <c r="L18" i="45"/>
  <c r="M14" i="45"/>
  <c r="N14" i="45" s="1"/>
  <c r="L19" i="45"/>
  <c r="L12" i="45"/>
  <c r="L21" i="45"/>
  <c r="M12" i="45"/>
  <c r="N12" i="45" s="1"/>
  <c r="L17" i="45"/>
  <c r="M16" i="45"/>
  <c r="N16" i="45" s="1"/>
  <c r="L22" i="45"/>
  <c r="L15" i="45"/>
  <c r="L15" i="44"/>
  <c r="M15" i="44" s="1"/>
  <c r="L14" i="44"/>
  <c r="M14" i="44" s="1"/>
  <c r="K19" i="44"/>
  <c r="L13" i="44"/>
  <c r="M13" i="44" s="1"/>
  <c r="K12" i="44"/>
  <c r="J23" i="44"/>
  <c r="K18" i="44"/>
  <c r="L16" i="44"/>
  <c r="M16" i="44" s="1"/>
  <c r="K17" i="44"/>
  <c r="K22" i="44"/>
  <c r="K21" i="44"/>
  <c r="K21" i="41"/>
  <c r="L21" i="41" s="1"/>
  <c r="K22" i="41"/>
  <c r="L22" i="41" s="1"/>
  <c r="J15" i="41"/>
  <c r="K16" i="41"/>
  <c r="L16" i="41" s="1"/>
  <c r="B7" i="41"/>
  <c r="I23" i="41"/>
  <c r="K23" i="41" s="1"/>
  <c r="L23" i="41" s="1"/>
  <c r="J23" i="41"/>
  <c r="K17" i="41"/>
  <c r="L17" i="41" s="1"/>
  <c r="J22" i="41"/>
  <c r="K15" i="41"/>
  <c r="L15" i="41" s="1"/>
  <c r="J20" i="41"/>
  <c r="J16" i="41"/>
  <c r="J14" i="41"/>
  <c r="J12" i="41"/>
  <c r="K12" i="41"/>
  <c r="L12" i="41" s="1"/>
  <c r="J13" i="41"/>
  <c r="J18" i="41"/>
  <c r="J21" i="41"/>
  <c r="J19" i="41"/>
  <c r="G13" i="40"/>
  <c r="G14" i="40"/>
  <c r="G15" i="40"/>
  <c r="G16" i="40"/>
  <c r="G17" i="40"/>
  <c r="G18" i="40"/>
  <c r="G19" i="40"/>
  <c r="G20" i="40"/>
  <c r="G21" i="40"/>
  <c r="G22" i="40"/>
  <c r="G12" i="40"/>
  <c r="I12" i="40" s="1"/>
  <c r="F13" i="38"/>
  <c r="F14" i="38"/>
  <c r="F15" i="38"/>
  <c r="F16" i="38"/>
  <c r="F17" i="38"/>
  <c r="F18" i="38"/>
  <c r="F19" i="38"/>
  <c r="F20" i="38"/>
  <c r="F21" i="38"/>
  <c r="F22" i="38"/>
  <c r="F23" i="38" s="1"/>
  <c r="F12" i="38"/>
  <c r="H21" i="38"/>
  <c r="E23" i="40"/>
  <c r="D23" i="40"/>
  <c r="C23" i="40"/>
  <c r="B23" i="40"/>
  <c r="H22" i="40"/>
  <c r="H21" i="40"/>
  <c r="H20" i="40"/>
  <c r="H19" i="40"/>
  <c r="H18" i="40"/>
  <c r="J18" i="40" s="1"/>
  <c r="K18" i="40" s="1"/>
  <c r="H17" i="40"/>
  <c r="J17" i="40" s="1"/>
  <c r="K17" i="40" s="1"/>
  <c r="H16" i="40"/>
  <c r="J16" i="40" s="1"/>
  <c r="K16" i="40" s="1"/>
  <c r="H15" i="40"/>
  <c r="J15" i="40" s="1"/>
  <c r="K15" i="40" s="1"/>
  <c r="H14" i="40"/>
  <c r="J14" i="40" s="1"/>
  <c r="K14" i="40" s="1"/>
  <c r="H13" i="40"/>
  <c r="J13" i="40" s="1"/>
  <c r="K13" i="40" s="1"/>
  <c r="H12" i="40"/>
  <c r="B6" i="40"/>
  <c r="B5" i="40"/>
  <c r="B7" i="40" s="1"/>
  <c r="A1" i="40" a="1"/>
  <c r="A1" i="40" s="1"/>
  <c r="E23" i="38"/>
  <c r="D23" i="38"/>
  <c r="C23" i="38"/>
  <c r="B23" i="38"/>
  <c r="G22" i="38"/>
  <c r="I22" i="38" s="1"/>
  <c r="J22" i="38" s="1"/>
  <c r="G21" i="38"/>
  <c r="G20" i="38"/>
  <c r="G19" i="38"/>
  <c r="G18" i="38"/>
  <c r="G17" i="38"/>
  <c r="G16" i="38"/>
  <c r="I16" i="38" s="1"/>
  <c r="J16" i="38" s="1"/>
  <c r="G15" i="38"/>
  <c r="I15" i="38" s="1"/>
  <c r="J15" i="38" s="1"/>
  <c r="G14" i="38"/>
  <c r="I14" i="38" s="1"/>
  <c r="J14" i="38" s="1"/>
  <c r="G13" i="38"/>
  <c r="I13" i="38" s="1"/>
  <c r="J13" i="38" s="1"/>
  <c r="G12" i="38"/>
  <c r="G23" i="38" s="1"/>
  <c r="B6" i="38"/>
  <c r="B5" i="38"/>
  <c r="B7" i="38" s="1"/>
  <c r="A1" i="38" a="1"/>
  <c r="A1" i="38" s="1"/>
  <c r="L23" i="44" l="1"/>
  <c r="M23" i="44" s="1"/>
  <c r="K23" i="44"/>
  <c r="J20" i="40"/>
  <c r="K20" i="40" s="1"/>
  <c r="J22" i="40"/>
  <c r="K22" i="40" s="1"/>
  <c r="J19" i="40"/>
  <c r="K19" i="40" s="1"/>
  <c r="J21" i="40"/>
  <c r="K21" i="40" s="1"/>
  <c r="I18" i="38"/>
  <c r="J18" i="38" s="1"/>
  <c r="H19" i="38"/>
  <c r="I17" i="38"/>
  <c r="J17" i="38" s="1"/>
  <c r="H20" i="38"/>
  <c r="H23" i="40"/>
  <c r="I22" i="40"/>
  <c r="J12" i="40"/>
  <c r="K12" i="40" s="1"/>
  <c r="I17" i="40"/>
  <c r="I15" i="40"/>
  <c r="I20" i="40"/>
  <c r="I18" i="40"/>
  <c r="I13" i="40"/>
  <c r="I16" i="40"/>
  <c r="I21" i="40"/>
  <c r="G23" i="40"/>
  <c r="J23" i="40" s="1"/>
  <c r="K23" i="40" s="1"/>
  <c r="I14" i="40"/>
  <c r="I19" i="40"/>
  <c r="H14" i="38"/>
  <c r="I21" i="38"/>
  <c r="J21" i="38" s="1"/>
  <c r="I23" i="38"/>
  <c r="J23" i="38" s="1"/>
  <c r="H23" i="38"/>
  <c r="H22" i="38"/>
  <c r="I20" i="38"/>
  <c r="J20" i="38" s="1"/>
  <c r="H13" i="38"/>
  <c r="H18" i="38"/>
  <c r="H12" i="38"/>
  <c r="I19" i="38"/>
  <c r="J19" i="38" s="1"/>
  <c r="I12" i="38"/>
  <c r="J12" i="38" s="1"/>
  <c r="H17" i="38"/>
  <c r="H15" i="38"/>
  <c r="H16" i="38"/>
  <c r="D23" i="37"/>
  <c r="E13" i="37"/>
  <c r="E14" i="37"/>
  <c r="E15" i="37"/>
  <c r="E16" i="37"/>
  <c r="E17" i="37"/>
  <c r="E18" i="37"/>
  <c r="E19" i="37"/>
  <c r="E20" i="37"/>
  <c r="E21" i="37"/>
  <c r="E22" i="37"/>
  <c r="E12" i="37"/>
  <c r="C23" i="37"/>
  <c r="B23" i="37"/>
  <c r="F22" i="37"/>
  <c r="H22" i="37" s="1"/>
  <c r="I22" i="37" s="1"/>
  <c r="F21" i="37"/>
  <c r="F20" i="37"/>
  <c r="F19" i="37"/>
  <c r="F18" i="37"/>
  <c r="F17" i="37"/>
  <c r="H16" i="37"/>
  <c r="I16" i="37" s="1"/>
  <c r="F16" i="37"/>
  <c r="G16" i="37" s="1"/>
  <c r="F15" i="37"/>
  <c r="F14" i="37"/>
  <c r="G14" i="37"/>
  <c r="F13" i="37"/>
  <c r="G13" i="37" s="1"/>
  <c r="F12" i="37"/>
  <c r="B6" i="37"/>
  <c r="B5" i="37"/>
  <c r="A1" i="37" a="1"/>
  <c r="A1" i="37" s="1"/>
  <c r="D22" i="36"/>
  <c r="D13" i="36"/>
  <c r="D14" i="36"/>
  <c r="D15" i="36"/>
  <c r="D16" i="36"/>
  <c r="D17" i="36"/>
  <c r="D18" i="36"/>
  <c r="D19" i="36"/>
  <c r="G19" i="36" s="1"/>
  <c r="H19" i="36" s="1"/>
  <c r="D20" i="36"/>
  <c r="D21" i="36"/>
  <c r="D12" i="36"/>
  <c r="C23" i="36"/>
  <c r="B23" i="36"/>
  <c r="E22" i="36"/>
  <c r="F22" i="36" s="1"/>
  <c r="E21" i="36"/>
  <c r="G21" i="36" s="1"/>
  <c r="H21" i="36" s="1"/>
  <c r="E20" i="36"/>
  <c r="G20" i="36" s="1"/>
  <c r="H20" i="36" s="1"/>
  <c r="E19" i="36"/>
  <c r="E18" i="36"/>
  <c r="E17" i="36"/>
  <c r="E16" i="36"/>
  <c r="E15" i="36"/>
  <c r="G15" i="36"/>
  <c r="H15" i="36" s="1"/>
  <c r="E14" i="36"/>
  <c r="G14" i="36" s="1"/>
  <c r="H14" i="36" s="1"/>
  <c r="E13" i="36"/>
  <c r="G13" i="36" s="1"/>
  <c r="H13" i="36" s="1"/>
  <c r="E12" i="36"/>
  <c r="B6" i="36"/>
  <c r="B5" i="36"/>
  <c r="B7" i="36" s="1"/>
  <c r="A1" i="36" a="1"/>
  <c r="A1" i="36" s="1"/>
  <c r="D13" i="35"/>
  <c r="D14" i="35"/>
  <c r="D15" i="35"/>
  <c r="D16" i="35"/>
  <c r="D17" i="35"/>
  <c r="D18" i="35"/>
  <c r="D19" i="35"/>
  <c r="D20" i="35"/>
  <c r="D21" i="35"/>
  <c r="D12" i="35"/>
  <c r="B6" i="35"/>
  <c r="A1" i="35" a="1"/>
  <c r="A1" i="35" s="1"/>
  <c r="B23" i="35"/>
  <c r="C22" i="35"/>
  <c r="F21" i="35"/>
  <c r="G21" i="35" s="1"/>
  <c r="C21" i="35"/>
  <c r="E21" i="35" s="1"/>
  <c r="C20" i="35"/>
  <c r="C19" i="35"/>
  <c r="C18" i="35"/>
  <c r="C17" i="35"/>
  <c r="C16" i="35"/>
  <c r="F16" i="35" s="1"/>
  <c r="G16" i="35" s="1"/>
  <c r="C15" i="35"/>
  <c r="C14" i="35"/>
  <c r="E14" i="35" s="1"/>
  <c r="C13" i="35"/>
  <c r="F13" i="35" s="1"/>
  <c r="G13" i="35" s="1"/>
  <c r="C12" i="35"/>
  <c r="B7" i="23"/>
  <c r="B8" i="23"/>
  <c r="B9" i="23"/>
  <c r="B10" i="23"/>
  <c r="B11" i="23"/>
  <c r="B12" i="23"/>
  <c r="B13" i="23"/>
  <c r="B6" i="23"/>
  <c r="C37" i="23"/>
  <c r="I23" i="40" l="1"/>
  <c r="H14" i="37"/>
  <c r="I14" i="37" s="1"/>
  <c r="H21" i="37"/>
  <c r="I21" i="37" s="1"/>
  <c r="H17" i="37"/>
  <c r="I17" i="37" s="1"/>
  <c r="B7" i="37"/>
  <c r="H15" i="37"/>
  <c r="I15" i="37" s="1"/>
  <c r="H18" i="37"/>
  <c r="I18" i="37" s="1"/>
  <c r="G22" i="37"/>
  <c r="G20" i="37"/>
  <c r="E23" i="37"/>
  <c r="G12" i="37"/>
  <c r="G19" i="37"/>
  <c r="H19" i="37"/>
  <c r="I19" i="37" s="1"/>
  <c r="G21" i="37"/>
  <c r="G18" i="37"/>
  <c r="F23" i="37"/>
  <c r="H12" i="37"/>
  <c r="I12" i="37" s="1"/>
  <c r="G17" i="37"/>
  <c r="H20" i="37"/>
  <c r="I20" i="37" s="1"/>
  <c r="H13" i="37"/>
  <c r="I13" i="37" s="1"/>
  <c r="G15" i="37"/>
  <c r="F20" i="36"/>
  <c r="D23" i="36"/>
  <c r="G18" i="36"/>
  <c r="H18" i="36" s="1"/>
  <c r="F21" i="36"/>
  <c r="G17" i="36"/>
  <c r="H17" i="36" s="1"/>
  <c r="F14" i="36"/>
  <c r="E23" i="36"/>
  <c r="G23" i="36" s="1"/>
  <c r="H23" i="36" s="1"/>
  <c r="F12" i="36"/>
  <c r="F15" i="36"/>
  <c r="G12" i="36"/>
  <c r="H12" i="36" s="1"/>
  <c r="F19" i="36"/>
  <c r="F13" i="36"/>
  <c r="G16" i="36"/>
  <c r="H16" i="36" s="1"/>
  <c r="G22" i="36"/>
  <c r="H22" i="36" s="1"/>
  <c r="F16" i="36"/>
  <c r="F18" i="36"/>
  <c r="F17" i="36"/>
  <c r="F20" i="35"/>
  <c r="G20" i="35" s="1"/>
  <c r="F12" i="35"/>
  <c r="G12" i="35" s="1"/>
  <c r="E16" i="35"/>
  <c r="F17" i="35"/>
  <c r="G17" i="35" s="1"/>
  <c r="F18" i="35"/>
  <c r="G18" i="35" s="1"/>
  <c r="E18" i="35"/>
  <c r="F14" i="35"/>
  <c r="G14" i="35" s="1"/>
  <c r="C23" i="35"/>
  <c r="E13" i="35"/>
  <c r="E19" i="35"/>
  <c r="F15" i="35"/>
  <c r="G15" i="35" s="1"/>
  <c r="F19" i="35"/>
  <c r="G19" i="35" s="1"/>
  <c r="E12" i="35"/>
  <c r="E15" i="35"/>
  <c r="E20" i="35"/>
  <c r="E17" i="35"/>
  <c r="E17" i="23"/>
  <c r="H23" i="37" l="1"/>
  <c r="I23" i="37" s="1"/>
  <c r="G23" i="37"/>
  <c r="F23" i="36"/>
  <c r="G17" i="23"/>
  <c r="G37" i="23" l="1"/>
  <c r="E37" i="23"/>
  <c r="G41" i="23" l="1"/>
  <c r="E40" i="23" s="1"/>
  <c r="E41" i="23" s="1"/>
  <c r="C40" i="23" s="1"/>
  <c r="C41" i="23" l="1"/>
  <c r="B17" i="23" s="1"/>
  <c r="B16" i="23" s="1"/>
  <c r="D22" i="35" s="1"/>
  <c r="B5" i="35"/>
  <c r="B7" i="35" s="1"/>
  <c r="D17" i="23"/>
  <c r="D16" i="23" s="1"/>
  <c r="D23" i="35" l="1"/>
  <c r="E22" i="35"/>
  <c r="F22" i="35"/>
  <c r="G22" i="35" s="1"/>
  <c r="F23" i="35" l="1"/>
  <c r="G23" i="35" s="1"/>
  <c r="E23" i="35"/>
</calcChain>
</file>

<file path=xl/sharedStrings.xml><?xml version="1.0" encoding="utf-8"?>
<sst xmlns="http://schemas.openxmlformats.org/spreadsheetml/2006/main" count="448" uniqueCount="110">
  <si>
    <t>Total Expenses</t>
  </si>
  <si>
    <t>Revenue</t>
  </si>
  <si>
    <t>BCTS</t>
  </si>
  <si>
    <t>Kalesnikoff</t>
  </si>
  <si>
    <t>Interfor</t>
  </si>
  <si>
    <t>NACFOR</t>
  </si>
  <si>
    <t>Atco</t>
  </si>
  <si>
    <t>SIFCo</t>
  </si>
  <si>
    <t>2017 at $0.015</t>
  </si>
  <si>
    <t>Total Revenue</t>
  </si>
  <si>
    <t>2015 Budget</t>
  </si>
  <si>
    <t>2016 Budget</t>
  </si>
  <si>
    <t>2016 Actual</t>
  </si>
  <si>
    <t>2015 Actual</t>
  </si>
  <si>
    <t>FLNRO</t>
  </si>
  <si>
    <t>2018 at $0.01</t>
  </si>
  <si>
    <t>WK UWR</t>
  </si>
  <si>
    <t>2017 actual</t>
  </si>
  <si>
    <t>Unallocated</t>
  </si>
  <si>
    <t>Debt / Credit</t>
  </si>
  <si>
    <t>Admin</t>
  </si>
  <si>
    <t>Boundary UWR</t>
  </si>
  <si>
    <t>Update resultants, depletion</t>
  </si>
  <si>
    <t xml:space="preserve">Website maintenance </t>
  </si>
  <si>
    <t>Subscriber support</t>
  </si>
  <si>
    <t>KDCFS</t>
  </si>
  <si>
    <t>Vaagen - West Boundary CF</t>
  </si>
  <si>
    <t>2018 Actual</t>
  </si>
  <si>
    <t>2018 Budget</t>
  </si>
  <si>
    <t>2019 Budget</t>
  </si>
  <si>
    <t xml:space="preserve">Quality Assurance </t>
  </si>
  <si>
    <t>2019 at $.005</t>
  </si>
  <si>
    <t>Vaagen - Osoyoos Indian Band</t>
  </si>
  <si>
    <t>2018 Received + Committed</t>
  </si>
  <si>
    <t>Expenses</t>
  </si>
  <si>
    <t>YTD</t>
  </si>
  <si>
    <t>Budget Remaining</t>
  </si>
  <si>
    <t>Cost Variance</t>
  </si>
  <si>
    <t>% Cost Varianc</t>
  </si>
  <si>
    <t>% Complete</t>
  </si>
  <si>
    <t>Forecast at Completion</t>
  </si>
  <si>
    <t>Notes</t>
  </si>
  <si>
    <t>Admin(Ian, Ian D)</t>
  </si>
  <si>
    <t>Boundary UWR (Ian D)</t>
  </si>
  <si>
    <t>WK UWR (Ian D).</t>
  </si>
  <si>
    <t>Update resultants, depletion (Ian D.)</t>
  </si>
  <si>
    <t>Website maintenance (Ian, Ian D.)</t>
  </si>
  <si>
    <t>Subscriber support (Ian, Ian D.)</t>
  </si>
  <si>
    <t>No project/line item can have a negative Cost Variance (CV) unless the steering committee has previously approved the over expenditure.</t>
  </si>
  <si>
    <t xml:space="preserve">If cost variance for a line item is less than 15%, options will be developed along with a rationale for review and approval by the steering committee. </t>
  </si>
  <si>
    <t>·  Cost Variance (CV) = Annual Allocation (AA) – Year To Date expenditure (YTD)</t>
  </si>
  <si>
    <t>·  Percent Cost Variance (CV%) = Cost Variance (CV) / Annual Allowance (AA)</t>
  </si>
  <si>
    <t>·   Positive CV and CV% indicates the project/line item is under budget</t>
  </si>
  <si>
    <t>·   Negative CV and CV% indicates the project/line item is over budget</t>
  </si>
  <si>
    <t>Annual Allocation</t>
  </si>
  <si>
    <t>Quality Assurance</t>
  </si>
  <si>
    <t>2020 Budget</t>
  </si>
  <si>
    <t>Biodiversity Report</t>
  </si>
  <si>
    <t>2020 at $.005</t>
  </si>
  <si>
    <t>Biodiversity Report (Ian D)</t>
  </si>
  <si>
    <t>2019 Actual</t>
  </si>
  <si>
    <t>Income</t>
  </si>
  <si>
    <t>Total Available Funds</t>
  </si>
  <si>
    <t>Expense</t>
  </si>
  <si>
    <t>Total Balance</t>
  </si>
  <si>
    <t>Surplus/Deficit Carry over</t>
  </si>
  <si>
    <t>2017 budget</t>
  </si>
  <si>
    <t>2020 Actual</t>
  </si>
  <si>
    <t>Jan 1 - Jan 31</t>
  </si>
  <si>
    <t>2021 Budget</t>
  </si>
  <si>
    <t>2021 Actual</t>
  </si>
  <si>
    <t>2021 at $.005</t>
  </si>
  <si>
    <t>Feb 1 - Feb 28</t>
  </si>
  <si>
    <t>Mar 1 - Mar 31</t>
  </si>
  <si>
    <t>Tolko</t>
  </si>
  <si>
    <t>Stella-Jones</t>
  </si>
  <si>
    <t>Cooper Creek Cedar</t>
  </si>
  <si>
    <t xml:space="preserve">Future condition </t>
  </si>
  <si>
    <t>Boundary Moose UWR</t>
  </si>
  <si>
    <t>2022 Budget</t>
  </si>
  <si>
    <t>2022 Actual</t>
  </si>
  <si>
    <t>2022 at $.005</t>
  </si>
  <si>
    <t>same as last year</t>
  </si>
  <si>
    <t>Project not started yet, budgeted for $1200</t>
  </si>
  <si>
    <t>Total project budget estimate $2500, spent $1900 in 2021</t>
  </si>
  <si>
    <t>Justification</t>
  </si>
  <si>
    <t>Assuming No Change from 2021 AAC Allocations</t>
  </si>
  <si>
    <t>2021 Credit Carry Over</t>
  </si>
  <si>
    <t>2022 Contribution</t>
  </si>
  <si>
    <t>Prep budget 2 x meetings, update website</t>
  </si>
  <si>
    <t>Adjusting AAC amounts, prepping subscription agreements</t>
  </si>
  <si>
    <t>Prepare Invoices</t>
  </si>
  <si>
    <t>Apr 1 - Apr 30</t>
  </si>
  <si>
    <t>Meeting, new subscription agreement, Budget Reports</t>
  </si>
  <si>
    <t>May 1 -May 31</t>
  </si>
  <si>
    <t>Email and call with Ian W on wording in new subscription agreement</t>
  </si>
  <si>
    <t>QA of Moose data by comparison with IPAC report provicded by Randy</t>
  </si>
  <si>
    <t>Formulation of requirements of data needed from subscribers</t>
  </si>
  <si>
    <t>Data from BCTS</t>
  </si>
  <si>
    <t>Jun 1 Jun 30</t>
  </si>
  <si>
    <t>2 meetings, prep reports, update website</t>
  </si>
  <si>
    <t>meeting, data analysis qa</t>
  </si>
  <si>
    <t>2022 QA + fire analysy</t>
  </si>
  <si>
    <t>Jul 1 - Jul 31</t>
  </si>
  <si>
    <t>Aug 1 Aug 31</t>
  </si>
  <si>
    <t>2022 build</t>
  </si>
  <si>
    <t>Sep1 Sep 30</t>
  </si>
  <si>
    <t>meeting</t>
  </si>
  <si>
    <t>Research and correpondence with Deb Mcillop about the inventory code I polygons</t>
  </si>
  <si>
    <t>Oct 1 - Oct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</si>
</sst>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164" formatCode="&quot;$&quot;#,##0.00_);[Red]\(&quot;$&quot;#,##0.00\)"/>
    <numFmt numFmtId="165" formatCode="&quot;$&quot;#,##0.00"/>
    <numFmt numFmtId="166" formatCode="\$#,##0.00;[Red]\$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14"/>
      <color rgb="FF000000"/>
      <name val="Calibri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7" fillId="0" borderId="0" xfId="0" applyFont="1"/>
    <xf numFmtId="8" fontId="7" fillId="0" borderId="0" xfId="0" applyNumberFormat="1" applyFont="1"/>
    <xf numFmtId="0" fontId="8" fillId="0" borderId="0" xfId="0" applyFont="1"/>
    <xf numFmtId="8" fontId="8" fillId="0" borderId="0" xfId="0" applyNumberFormat="1" applyFont="1"/>
    <xf numFmtId="4" fontId="8" fillId="0" borderId="0" xfId="0" applyNumberFormat="1" applyFont="1"/>
    <xf numFmtId="0" fontId="7" fillId="0" borderId="0" xfId="0" applyFont="1" applyBorder="1"/>
    <xf numFmtId="8" fontId="8" fillId="0" borderId="0" xfId="0" applyNumberFormat="1" applyFont="1" applyBorder="1"/>
    <xf numFmtId="8" fontId="7" fillId="0" borderId="0" xfId="0" applyNumberFormat="1" applyFont="1" applyBorder="1"/>
    <xf numFmtId="0" fontId="7" fillId="0" borderId="2" xfId="0" applyFont="1" applyBorder="1"/>
    <xf numFmtId="8" fontId="7" fillId="0" borderId="2" xfId="0" applyNumberFormat="1" applyFont="1" applyBorder="1"/>
    <xf numFmtId="8" fontId="8" fillId="0" borderId="2" xfId="0" applyNumberFormat="1" applyFont="1" applyBorder="1"/>
    <xf numFmtId="8" fontId="8" fillId="0" borderId="0" xfId="0" applyNumberFormat="1" applyFont="1"/>
    <xf numFmtId="0" fontId="0" fillId="0" borderId="0" xfId="0"/>
    <xf numFmtId="165" fontId="0" fillId="0" borderId="0" xfId="0" applyNumberFormat="1"/>
    <xf numFmtId="165" fontId="1" fillId="0" borderId="0" xfId="0" applyNumberFormat="1" applyFont="1" applyFill="1" applyBorder="1"/>
    <xf numFmtId="165" fontId="2" fillId="0" borderId="1" xfId="0" applyNumberFormat="1" applyFont="1" applyFill="1" applyBorder="1"/>
    <xf numFmtId="0" fontId="3" fillId="0" borderId="0" xfId="0" applyFont="1" applyFill="1" applyBorder="1"/>
    <xf numFmtId="165" fontId="3" fillId="0" borderId="0" xfId="0" applyNumberFormat="1" applyFont="1" applyFill="1" applyBorder="1"/>
    <xf numFmtId="164" fontId="3" fillId="0" borderId="0" xfId="0" applyNumberFormat="1" applyFont="1" applyFill="1" applyBorder="1"/>
    <xf numFmtId="10" fontId="3" fillId="0" borderId="0" xfId="0" applyNumberFormat="1" applyFont="1" applyFill="1" applyBorder="1"/>
    <xf numFmtId="0" fontId="4" fillId="0" borderId="0" xfId="0" applyFont="1" applyFill="1" applyBorder="1"/>
    <xf numFmtId="0" fontId="5" fillId="0" borderId="0" xfId="0" applyFont="1" applyFill="1" applyBorder="1"/>
    <xf numFmtId="165" fontId="5" fillId="0" borderId="0" xfId="0" applyNumberFormat="1" applyFont="1" applyFill="1" applyBorder="1"/>
    <xf numFmtId="0" fontId="2" fillId="0" borderId="1" xfId="0" applyFont="1" applyFill="1" applyBorder="1"/>
    <xf numFmtId="10" fontId="2" fillId="0" borderId="1" xfId="0" applyNumberFormat="1" applyFont="1" applyFill="1" applyBorder="1"/>
    <xf numFmtId="10" fontId="3" fillId="0" borderId="1" xfId="0" applyNumberFormat="1" applyFont="1" applyFill="1" applyBorder="1"/>
    <xf numFmtId="0" fontId="3" fillId="0" borderId="1" xfId="0" applyFont="1" applyFill="1" applyBorder="1"/>
    <xf numFmtId="0" fontId="3" fillId="0" borderId="0" xfId="0" applyFont="1" applyFill="1" applyBorder="1" applyAlignment="1">
      <alignment horizontal="left" vertical="center" indent="5"/>
    </xf>
    <xf numFmtId="0" fontId="4" fillId="0" borderId="0" xfId="0" applyFont="1" applyFill="1" applyBorder="1" applyAlignment="1">
      <alignment vertical="center"/>
    </xf>
    <xf numFmtId="165" fontId="6" fillId="0" borderId="0" xfId="0" applyNumberFormat="1" applyFont="1"/>
    <xf numFmtId="0" fontId="2" fillId="0" borderId="0" xfId="0" applyFont="1" applyFill="1" applyBorder="1"/>
    <xf numFmtId="8" fontId="7" fillId="0" borderId="0" xfId="0" applyNumberFormat="1" applyFont="1"/>
    <xf numFmtId="166" fontId="2" fillId="0" borderId="0" xfId="0" applyNumberFormat="1" applyFont="1" applyFill="1" applyBorder="1"/>
    <xf numFmtId="164" fontId="3" fillId="0" borderId="2" xfId="0" applyNumberFormat="1" applyFont="1" applyFill="1" applyBorder="1"/>
    <xf numFmtId="164" fontId="9" fillId="0" borderId="0" xfId="0" applyNumberFormat="1" applyFont="1" applyFill="1" applyBorder="1"/>
    <xf numFmtId="164" fontId="9" fillId="0" borderId="2" xfId="0" applyNumberFormat="1" applyFont="1" applyFill="1" applyBorder="1"/>
    <xf numFmtId="164" fontId="8" fillId="0" borderId="0" xfId="0" applyNumberFormat="1" applyFont="1"/>
    <xf numFmtId="164" fontId="10" fillId="0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LPORS_Sep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Budget"/>
      <sheetName val="Jan 2022"/>
      <sheetName val="Feb 2022"/>
      <sheetName val="Mar 2022"/>
      <sheetName val="Apr 2022"/>
      <sheetName val="May 2022"/>
      <sheetName val="Jun 2022"/>
      <sheetName val="Jul 2022"/>
      <sheetName val="Aug 2022"/>
      <sheetName val="Sep_2022"/>
    </sheetNames>
    <sheetDataSet>
      <sheetData sheetId="0">
        <row r="6">
          <cell r="B6">
            <v>2500</v>
          </cell>
        </row>
        <row r="7">
          <cell r="B7">
            <v>500</v>
          </cell>
        </row>
        <row r="8">
          <cell r="B8">
            <v>500</v>
          </cell>
        </row>
        <row r="9">
          <cell r="B9">
            <v>500</v>
          </cell>
        </row>
        <row r="10">
          <cell r="B10">
            <v>5000</v>
          </cell>
        </row>
        <row r="11">
          <cell r="B11">
            <v>2000</v>
          </cell>
        </row>
        <row r="12">
          <cell r="B12">
            <v>1500</v>
          </cell>
        </row>
        <row r="13">
          <cell r="B13">
            <v>3000</v>
          </cell>
        </row>
        <row r="14">
          <cell r="B14">
            <v>1000</v>
          </cell>
        </row>
        <row r="15">
          <cell r="B15">
            <v>3000</v>
          </cell>
        </row>
        <row r="16">
          <cell r="B16">
            <v>3300.9499999999935</v>
          </cell>
        </row>
        <row r="37">
          <cell r="C37">
            <v>16943.949999999997</v>
          </cell>
        </row>
        <row r="40">
          <cell r="C40">
            <v>5856.9999999999964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27F2D-10AD-4B1F-AC4A-0F6C47F6030A}">
  <dimension ref="A2:T41"/>
  <sheetViews>
    <sheetView workbookViewId="0">
      <selection activeCell="F19" sqref="F19"/>
    </sheetView>
  </sheetViews>
  <sheetFormatPr defaultRowHeight="15" x14ac:dyDescent="0.25"/>
  <cols>
    <col min="1" max="1" width="28.85546875" customWidth="1"/>
    <col min="2" max="2" width="18.5703125" style="13" customWidth="1"/>
    <col min="3" max="3" width="20.140625" style="13" customWidth="1"/>
    <col min="4" max="4" width="16.140625" customWidth="1"/>
    <col min="5" max="5" width="14.28515625" customWidth="1"/>
    <col min="6" max="6" width="14.140625" customWidth="1"/>
    <col min="7" max="7" width="15.140625" customWidth="1"/>
    <col min="8" max="8" width="15" customWidth="1"/>
    <col min="9" max="9" width="12.28515625" customWidth="1"/>
    <col min="10" max="10" width="13.140625" customWidth="1"/>
    <col min="11" max="11" width="15" customWidth="1"/>
    <col min="12" max="12" width="11.28515625" customWidth="1"/>
    <col min="13" max="13" width="11.42578125" customWidth="1"/>
    <col min="14" max="14" width="13.28515625" customWidth="1"/>
    <col min="15" max="15" width="12" customWidth="1"/>
    <col min="16" max="16" width="10.85546875" customWidth="1"/>
    <col min="17" max="17" width="11.5703125" customWidth="1"/>
  </cols>
  <sheetData>
    <row r="2" spans="1:20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R2">
        <v>2020</v>
      </c>
    </row>
    <row r="3" spans="1:20" ht="15.75" x14ac:dyDescent="0.25">
      <c r="A3" s="1" t="s">
        <v>63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R3" t="s">
        <v>41</v>
      </c>
    </row>
    <row r="4" spans="1:20" ht="15.75" x14ac:dyDescent="0.25">
      <c r="A4" s="1"/>
      <c r="B4" s="3" t="s">
        <v>79</v>
      </c>
      <c r="C4" s="1" t="s">
        <v>80</v>
      </c>
      <c r="D4" s="1" t="s">
        <v>69</v>
      </c>
      <c r="E4" s="1" t="s">
        <v>70</v>
      </c>
      <c r="F4" s="1" t="s">
        <v>56</v>
      </c>
      <c r="G4" s="1" t="s">
        <v>67</v>
      </c>
      <c r="H4" s="1" t="s">
        <v>29</v>
      </c>
      <c r="I4" s="1" t="s">
        <v>60</v>
      </c>
      <c r="J4" s="1" t="s">
        <v>28</v>
      </c>
      <c r="K4" s="1" t="s">
        <v>27</v>
      </c>
      <c r="L4" s="1" t="s">
        <v>66</v>
      </c>
      <c r="M4" s="1" t="s">
        <v>17</v>
      </c>
      <c r="N4" s="1" t="s">
        <v>11</v>
      </c>
      <c r="O4" s="1" t="s">
        <v>12</v>
      </c>
      <c r="P4" s="1" t="s">
        <v>10</v>
      </c>
      <c r="Q4" s="1" t="s">
        <v>13</v>
      </c>
      <c r="T4" s="1" t="s">
        <v>85</v>
      </c>
    </row>
    <row r="5" spans="1:20" ht="15.75" x14ac:dyDescent="0.25">
      <c r="A5" s="1"/>
      <c r="B5" s="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20" ht="15.75" x14ac:dyDescent="0.25">
      <c r="A6" s="1" t="s">
        <v>20</v>
      </c>
      <c r="B6" s="37">
        <f>D6</f>
        <v>2500</v>
      </c>
      <c r="C6" s="1"/>
      <c r="D6" s="35">
        <v>2500</v>
      </c>
      <c r="E6" s="19">
        <v>2350</v>
      </c>
      <c r="F6" s="2">
        <v>3000</v>
      </c>
      <c r="G6" s="2">
        <v>3050</v>
      </c>
      <c r="H6" s="2">
        <v>3000</v>
      </c>
      <c r="I6" s="2">
        <v>2660</v>
      </c>
      <c r="J6" s="2">
        <v>3000</v>
      </c>
      <c r="K6" s="2">
        <v>3525</v>
      </c>
      <c r="L6" s="2">
        <v>3000</v>
      </c>
      <c r="M6" s="2">
        <v>3335</v>
      </c>
      <c r="N6" s="2">
        <v>2500</v>
      </c>
      <c r="O6" s="2">
        <v>3980</v>
      </c>
      <c r="P6" s="2">
        <v>2000</v>
      </c>
      <c r="Q6" s="2">
        <v>4111.25</v>
      </c>
      <c r="T6" t="s">
        <v>82</v>
      </c>
    </row>
    <row r="7" spans="1:20" ht="15.75" x14ac:dyDescent="0.25">
      <c r="A7" s="1" t="s">
        <v>21</v>
      </c>
      <c r="B7" s="37">
        <f t="shared" ref="B7:B13" si="0">D7</f>
        <v>500</v>
      </c>
      <c r="C7" s="1"/>
      <c r="D7" s="35">
        <v>500</v>
      </c>
      <c r="E7" s="19">
        <v>0</v>
      </c>
      <c r="F7" s="2">
        <v>0</v>
      </c>
      <c r="G7" s="2">
        <v>100</v>
      </c>
      <c r="H7" s="2">
        <v>0</v>
      </c>
      <c r="I7" s="2">
        <v>0</v>
      </c>
      <c r="J7" s="2">
        <v>0</v>
      </c>
      <c r="K7" s="2">
        <v>0</v>
      </c>
      <c r="L7" s="2">
        <v>4220</v>
      </c>
      <c r="M7" s="2">
        <v>4220</v>
      </c>
      <c r="N7" s="2">
        <v>2355.75</v>
      </c>
      <c r="O7" s="2">
        <v>6299.33</v>
      </c>
      <c r="P7" s="2">
        <v>1000</v>
      </c>
      <c r="Q7" s="2">
        <v>3780</v>
      </c>
      <c r="T7" s="13" t="s">
        <v>82</v>
      </c>
    </row>
    <row r="8" spans="1:20" ht="15.75" x14ac:dyDescent="0.25">
      <c r="A8" s="1" t="s">
        <v>16</v>
      </c>
      <c r="B8" s="37">
        <f t="shared" si="0"/>
        <v>500</v>
      </c>
      <c r="C8" s="1"/>
      <c r="D8" s="35">
        <v>500</v>
      </c>
      <c r="E8" s="19">
        <v>0</v>
      </c>
      <c r="F8" s="2">
        <v>0</v>
      </c>
      <c r="G8" s="2">
        <v>500</v>
      </c>
      <c r="H8" s="2">
        <v>3000</v>
      </c>
      <c r="I8" s="2">
        <v>0</v>
      </c>
      <c r="J8" s="2">
        <v>3000</v>
      </c>
      <c r="K8" s="2">
        <v>2920</v>
      </c>
      <c r="L8" s="2">
        <v>1780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T8" s="13" t="s">
        <v>82</v>
      </c>
    </row>
    <row r="9" spans="1:20" ht="15.75" x14ac:dyDescent="0.25">
      <c r="A9" s="1" t="s">
        <v>57</v>
      </c>
      <c r="B9" s="37">
        <f t="shared" si="0"/>
        <v>500</v>
      </c>
      <c r="C9" s="1"/>
      <c r="D9" s="35">
        <v>500</v>
      </c>
      <c r="E9" s="19">
        <v>0</v>
      </c>
      <c r="F9" s="2">
        <v>3000</v>
      </c>
      <c r="G9" s="2">
        <v>2900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1"/>
      <c r="O9" s="1"/>
      <c r="P9" s="1"/>
      <c r="Q9" s="1"/>
      <c r="T9" s="13" t="s">
        <v>82</v>
      </c>
    </row>
    <row r="10" spans="1:20" ht="15.75" x14ac:dyDescent="0.25">
      <c r="A10" s="1" t="s">
        <v>22</v>
      </c>
      <c r="B10" s="37">
        <f t="shared" si="0"/>
        <v>5000</v>
      </c>
      <c r="C10" s="1"/>
      <c r="D10" s="35">
        <v>5000</v>
      </c>
      <c r="E10" s="19">
        <v>5200</v>
      </c>
      <c r="F10" s="2">
        <v>8500</v>
      </c>
      <c r="G10" s="2">
        <v>7400</v>
      </c>
      <c r="H10" s="2">
        <v>6500</v>
      </c>
      <c r="I10" s="2">
        <v>4740</v>
      </c>
      <c r="J10" s="2">
        <v>7500</v>
      </c>
      <c r="K10" s="2">
        <v>7850</v>
      </c>
      <c r="L10" s="2">
        <v>10000</v>
      </c>
      <c r="M10" s="2">
        <v>8000</v>
      </c>
      <c r="N10" s="2">
        <v>2000</v>
      </c>
      <c r="O10" s="2">
        <v>12520</v>
      </c>
      <c r="P10" s="2">
        <v>13000</v>
      </c>
      <c r="Q10" s="2">
        <v>13556.45</v>
      </c>
      <c r="T10" s="13" t="s">
        <v>82</v>
      </c>
    </row>
    <row r="11" spans="1:20" ht="15.75" x14ac:dyDescent="0.25">
      <c r="A11" s="1" t="s">
        <v>23</v>
      </c>
      <c r="B11" s="37">
        <f t="shared" si="0"/>
        <v>2000</v>
      </c>
      <c r="C11" s="1"/>
      <c r="D11" s="35">
        <v>2000</v>
      </c>
      <c r="E11" s="19">
        <v>500</v>
      </c>
      <c r="F11" s="2">
        <v>2000</v>
      </c>
      <c r="G11" s="2">
        <v>1350</v>
      </c>
      <c r="H11" s="2">
        <v>2000</v>
      </c>
      <c r="I11" s="2">
        <v>3360</v>
      </c>
      <c r="J11" s="2">
        <v>2750</v>
      </c>
      <c r="K11" s="2">
        <v>2000</v>
      </c>
      <c r="L11" s="2">
        <v>1850</v>
      </c>
      <c r="M11" s="2">
        <v>2920</v>
      </c>
      <c r="N11" s="2">
        <v>1850</v>
      </c>
      <c r="O11" s="2">
        <v>1860</v>
      </c>
      <c r="P11" s="2">
        <v>1000</v>
      </c>
      <c r="Q11" s="2">
        <v>1106.25</v>
      </c>
      <c r="T11" s="13" t="s">
        <v>82</v>
      </c>
    </row>
    <row r="12" spans="1:20" ht="15.75" x14ac:dyDescent="0.25">
      <c r="A12" s="1" t="s">
        <v>24</v>
      </c>
      <c r="B12" s="37">
        <f t="shared" si="0"/>
        <v>1500</v>
      </c>
      <c r="C12" s="1"/>
      <c r="D12" s="35">
        <v>1500</v>
      </c>
      <c r="E12" s="19">
        <v>700</v>
      </c>
      <c r="F12" s="2">
        <v>1500</v>
      </c>
      <c r="G12" s="2">
        <v>1200</v>
      </c>
      <c r="H12" s="2">
        <v>2500</v>
      </c>
      <c r="I12" s="2">
        <v>1040</v>
      </c>
      <c r="J12" s="2">
        <v>2500</v>
      </c>
      <c r="K12" s="2">
        <v>2320</v>
      </c>
      <c r="L12" s="2">
        <v>1500</v>
      </c>
      <c r="M12" s="2">
        <v>3300</v>
      </c>
      <c r="N12" s="2">
        <v>1000</v>
      </c>
      <c r="O12" s="2">
        <v>1320</v>
      </c>
      <c r="P12" s="2">
        <v>0</v>
      </c>
      <c r="Q12" s="2">
        <v>0</v>
      </c>
      <c r="T12" s="13" t="s">
        <v>82</v>
      </c>
    </row>
    <row r="13" spans="1:20" ht="15.75" x14ac:dyDescent="0.25">
      <c r="A13" s="1" t="s">
        <v>30</v>
      </c>
      <c r="B13" s="37">
        <f t="shared" si="0"/>
        <v>3000</v>
      </c>
      <c r="C13" s="1"/>
      <c r="D13" s="35">
        <v>3000</v>
      </c>
      <c r="E13" s="19">
        <v>3400</v>
      </c>
      <c r="F13" s="2">
        <v>6031.19</v>
      </c>
      <c r="G13" s="2">
        <v>4550</v>
      </c>
      <c r="H13" s="2">
        <v>2000</v>
      </c>
      <c r="I13" s="2">
        <v>5720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2642.5</v>
      </c>
      <c r="T13" s="13" t="s">
        <v>82</v>
      </c>
    </row>
    <row r="14" spans="1:20" s="13" customFormat="1" ht="15.75" x14ac:dyDescent="0.25">
      <c r="A14" s="17" t="s">
        <v>78</v>
      </c>
      <c r="B14" s="37">
        <v>1000</v>
      </c>
      <c r="C14" s="1"/>
      <c r="D14" s="35">
        <v>2500</v>
      </c>
      <c r="E14" s="19">
        <v>1900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T14" s="13" t="s">
        <v>84</v>
      </c>
    </row>
    <row r="15" spans="1:20" s="13" customFormat="1" ht="15.75" x14ac:dyDescent="0.25">
      <c r="A15" s="17" t="s">
        <v>77</v>
      </c>
      <c r="B15" s="37">
        <v>3000</v>
      </c>
      <c r="C15" s="1"/>
      <c r="D15" s="35">
        <v>1200</v>
      </c>
      <c r="E15" s="19">
        <v>100</v>
      </c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T15" s="13" t="s">
        <v>83</v>
      </c>
    </row>
    <row r="16" spans="1:20" ht="16.5" thickBot="1" x14ac:dyDescent="0.3">
      <c r="A16" s="9" t="s">
        <v>18</v>
      </c>
      <c r="B16" s="38">
        <f>B17-SUM(B6:B15)</f>
        <v>3300.9499999999935</v>
      </c>
      <c r="C16" s="9"/>
      <c r="D16" s="36">
        <f>D17-SUM(D6:D13)</f>
        <v>4506.9999999999964</v>
      </c>
      <c r="E16" s="34">
        <v>0</v>
      </c>
      <c r="F16" s="10">
        <v>0</v>
      </c>
      <c r="G16" s="10">
        <v>0</v>
      </c>
      <c r="H16" s="10">
        <v>6913.1</v>
      </c>
      <c r="I16" s="9"/>
      <c r="J16" s="10">
        <v>9640.65</v>
      </c>
      <c r="K16" s="9"/>
      <c r="L16" s="10">
        <v>0</v>
      </c>
      <c r="M16" s="10">
        <v>0</v>
      </c>
      <c r="N16" s="9"/>
      <c r="O16" s="9"/>
      <c r="P16" s="9"/>
      <c r="Q16" s="9"/>
    </row>
    <row r="17" spans="1:17" ht="15.75" x14ac:dyDescent="0.25">
      <c r="A17" s="6" t="s">
        <v>0</v>
      </c>
      <c r="B17" s="7">
        <f>C41</f>
        <v>22800.949999999993</v>
      </c>
      <c r="C17" s="6"/>
      <c r="D17" s="8">
        <f>E41</f>
        <v>20006.999999999996</v>
      </c>
      <c r="E17" s="8">
        <f>SUM(E6:E16)</f>
        <v>14150</v>
      </c>
      <c r="F17" s="8">
        <v>24031.19</v>
      </c>
      <c r="G17" s="8">
        <f>SUM(G6:G16)</f>
        <v>21050</v>
      </c>
      <c r="H17" s="8">
        <v>25913.1</v>
      </c>
      <c r="I17" s="8">
        <v>17520</v>
      </c>
      <c r="J17" s="8">
        <v>28390.65</v>
      </c>
      <c r="K17" s="8">
        <v>18615</v>
      </c>
      <c r="L17" s="8">
        <v>22350</v>
      </c>
      <c r="M17" s="8">
        <v>21775</v>
      </c>
      <c r="N17" s="8">
        <v>9705.75</v>
      </c>
      <c r="O17" s="8">
        <v>25979.33</v>
      </c>
      <c r="P17" s="8">
        <v>17000</v>
      </c>
      <c r="Q17" s="8">
        <v>25196.45</v>
      </c>
    </row>
    <row r="18" spans="1:17" ht="15.7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15.7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15.75" x14ac:dyDescent="0.25">
      <c r="A21" s="1" t="s">
        <v>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15.75" x14ac:dyDescent="0.25">
      <c r="A22" s="1" t="s">
        <v>86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15.75" x14ac:dyDescent="0.25">
      <c r="A23" s="1"/>
      <c r="B23" s="1"/>
      <c r="C23" s="3" t="s">
        <v>81</v>
      </c>
      <c r="D23" s="1"/>
      <c r="E23" s="1" t="s">
        <v>71</v>
      </c>
      <c r="F23" s="3"/>
      <c r="G23" s="1" t="s">
        <v>58</v>
      </c>
      <c r="H23" s="1"/>
      <c r="I23" s="1" t="s">
        <v>31</v>
      </c>
      <c r="J23" s="1"/>
      <c r="K23" s="1" t="s">
        <v>15</v>
      </c>
      <c r="L23" s="1" t="s">
        <v>33</v>
      </c>
      <c r="M23" s="1" t="s">
        <v>8</v>
      </c>
      <c r="N23" s="1"/>
      <c r="O23" s="1"/>
      <c r="P23" s="1"/>
      <c r="Q23" s="1"/>
    </row>
    <row r="24" spans="1:17" ht="15.75" x14ac:dyDescent="0.25">
      <c r="A24" s="1" t="s">
        <v>14</v>
      </c>
      <c r="B24" s="1"/>
      <c r="C24" s="12">
        <v>2500</v>
      </c>
      <c r="D24" s="1"/>
      <c r="E24" s="32">
        <v>2500</v>
      </c>
      <c r="F24" s="4"/>
      <c r="G24" s="2">
        <v>2500</v>
      </c>
      <c r="H24" s="1"/>
      <c r="I24" s="2">
        <v>2500</v>
      </c>
      <c r="J24" s="1"/>
      <c r="K24" s="2">
        <v>5000</v>
      </c>
      <c r="L24" s="2">
        <v>4500</v>
      </c>
      <c r="M24" s="2">
        <v>5000</v>
      </c>
      <c r="N24" s="1"/>
      <c r="O24" s="1"/>
      <c r="P24" s="1"/>
      <c r="Q24" s="1"/>
    </row>
    <row r="25" spans="1:17" ht="15.75" x14ac:dyDescent="0.25">
      <c r="A25" s="1" t="s">
        <v>2</v>
      </c>
      <c r="B25" s="1"/>
      <c r="C25" s="12">
        <v>3534.37</v>
      </c>
      <c r="D25" s="1"/>
      <c r="E25" s="32">
        <v>3534.37</v>
      </c>
      <c r="F25" s="4"/>
      <c r="G25" s="32">
        <v>3534.37</v>
      </c>
      <c r="H25" s="1"/>
      <c r="I25" s="2">
        <v>3590.52</v>
      </c>
      <c r="J25" s="1"/>
      <c r="K25" s="2">
        <v>7181.04</v>
      </c>
      <c r="L25" s="2">
        <v>7181.04</v>
      </c>
      <c r="M25" s="2">
        <v>10771.56</v>
      </c>
      <c r="N25" s="1"/>
      <c r="O25" s="1"/>
      <c r="P25" s="1"/>
      <c r="Q25" s="1"/>
    </row>
    <row r="26" spans="1:17" ht="15.75" x14ac:dyDescent="0.25">
      <c r="A26" s="1" t="s">
        <v>3</v>
      </c>
      <c r="B26" s="1"/>
      <c r="C26" s="12">
        <v>500</v>
      </c>
      <c r="D26" s="1"/>
      <c r="E26" s="32">
        <v>500</v>
      </c>
      <c r="F26" s="4"/>
      <c r="G26" s="2">
        <v>500</v>
      </c>
      <c r="H26" s="1"/>
      <c r="I26" s="2">
        <v>500</v>
      </c>
      <c r="J26" s="1"/>
      <c r="K26" s="2">
        <v>899.5</v>
      </c>
      <c r="L26" s="2">
        <v>899.5</v>
      </c>
      <c r="M26" s="2">
        <v>1349.25</v>
      </c>
      <c r="N26" s="1"/>
      <c r="O26" s="1"/>
      <c r="P26" s="1"/>
      <c r="Q26" s="1"/>
    </row>
    <row r="27" spans="1:17" ht="15.75" x14ac:dyDescent="0.25">
      <c r="A27" s="1" t="s">
        <v>4</v>
      </c>
      <c r="B27" s="1"/>
      <c r="C27" s="12">
        <v>5550.61</v>
      </c>
      <c r="D27" s="1"/>
      <c r="E27" s="32">
        <v>5688.61</v>
      </c>
      <c r="F27" s="4"/>
      <c r="G27" s="2">
        <v>5688.61</v>
      </c>
      <c r="H27" s="1"/>
      <c r="I27" s="2">
        <v>5688.61</v>
      </c>
      <c r="J27" s="1"/>
      <c r="K27" s="2">
        <v>11377.21</v>
      </c>
      <c r="L27" s="2">
        <v>11377.21</v>
      </c>
      <c r="M27" s="2">
        <v>17065.82</v>
      </c>
      <c r="N27" s="1"/>
      <c r="O27" s="1"/>
      <c r="P27" s="1"/>
      <c r="Q27" s="1"/>
    </row>
    <row r="28" spans="1:17" ht="15.75" x14ac:dyDescent="0.25">
      <c r="A28" s="1" t="s">
        <v>5</v>
      </c>
      <c r="B28" s="1"/>
      <c r="C28" s="12">
        <v>500</v>
      </c>
      <c r="D28" s="1"/>
      <c r="E28" s="32">
        <v>500</v>
      </c>
      <c r="F28" s="4"/>
      <c r="G28" s="2">
        <v>500</v>
      </c>
      <c r="H28" s="1"/>
      <c r="I28" s="2">
        <v>500</v>
      </c>
      <c r="J28" s="1"/>
      <c r="K28" s="2">
        <v>500</v>
      </c>
      <c r="L28" s="2">
        <v>500</v>
      </c>
      <c r="M28" s="2">
        <v>750</v>
      </c>
      <c r="N28" s="1"/>
      <c r="O28" s="1"/>
      <c r="P28" s="1"/>
      <c r="Q28" s="1"/>
    </row>
    <row r="29" spans="1:17" ht="15.75" x14ac:dyDescent="0.25">
      <c r="A29" s="1" t="s">
        <v>6</v>
      </c>
      <c r="B29" s="1"/>
      <c r="C29" s="12">
        <v>858.97</v>
      </c>
      <c r="D29" s="1"/>
      <c r="E29" s="32">
        <v>858.97</v>
      </c>
      <c r="F29" s="4"/>
      <c r="G29" s="2">
        <v>858.97</v>
      </c>
      <c r="H29" s="1"/>
      <c r="I29" s="2">
        <v>858.97</v>
      </c>
      <c r="J29" s="1"/>
      <c r="K29" s="2">
        <v>1717.94</v>
      </c>
      <c r="L29" s="2">
        <v>1717.94</v>
      </c>
      <c r="M29" s="2">
        <v>2576.91</v>
      </c>
      <c r="N29" s="1"/>
      <c r="O29" s="1"/>
      <c r="P29" s="1"/>
      <c r="Q29" s="1"/>
    </row>
    <row r="30" spans="1:17" ht="15.75" x14ac:dyDescent="0.25">
      <c r="A30" s="1" t="s">
        <v>7</v>
      </c>
      <c r="B30" s="1"/>
      <c r="C30" s="12">
        <v>500</v>
      </c>
      <c r="D30" s="1"/>
      <c r="E30" s="32">
        <v>500</v>
      </c>
      <c r="F30" s="3"/>
      <c r="G30" s="2">
        <v>500</v>
      </c>
      <c r="H30" s="1"/>
      <c r="I30" s="2">
        <v>500</v>
      </c>
      <c r="J30" s="1"/>
      <c r="K30" s="2">
        <v>500</v>
      </c>
      <c r="L30" s="2">
        <v>500</v>
      </c>
      <c r="M30" s="2">
        <v>750</v>
      </c>
      <c r="N30" s="1"/>
      <c r="O30" s="1"/>
      <c r="P30" s="1"/>
      <c r="Q30" s="1"/>
    </row>
    <row r="31" spans="1:17" ht="15.75" x14ac:dyDescent="0.25">
      <c r="A31" s="1" t="s">
        <v>25</v>
      </c>
      <c r="B31" s="1"/>
      <c r="C31" s="12">
        <v>500</v>
      </c>
      <c r="D31" s="1"/>
      <c r="E31" s="32">
        <v>500</v>
      </c>
      <c r="F31" s="4"/>
      <c r="G31" s="2">
        <v>500</v>
      </c>
      <c r="H31" s="1"/>
      <c r="I31" s="2">
        <v>500</v>
      </c>
      <c r="J31" s="1"/>
      <c r="K31" s="2">
        <v>500</v>
      </c>
      <c r="L31" s="2">
        <v>500</v>
      </c>
      <c r="M31" s="1"/>
      <c r="N31" s="1"/>
      <c r="O31" s="1"/>
      <c r="P31" s="1"/>
      <c r="Q31" s="1"/>
    </row>
    <row r="32" spans="1:17" ht="15.75" x14ac:dyDescent="0.25">
      <c r="A32" s="1" t="s">
        <v>26</v>
      </c>
      <c r="B32" s="1"/>
      <c r="C32" s="12">
        <v>500</v>
      </c>
      <c r="D32" s="1"/>
      <c r="E32" s="32">
        <v>500</v>
      </c>
      <c r="F32" s="4"/>
      <c r="G32" s="2">
        <v>500</v>
      </c>
      <c r="H32" s="1"/>
      <c r="I32" s="2">
        <v>500</v>
      </c>
      <c r="J32" s="1"/>
      <c r="K32" s="2">
        <v>500</v>
      </c>
      <c r="L32" s="2">
        <v>500</v>
      </c>
      <c r="M32" s="1"/>
      <c r="N32" s="1"/>
      <c r="O32" s="1"/>
      <c r="P32" s="1"/>
      <c r="Q32" s="1"/>
    </row>
    <row r="33" spans="1:17" s="13" customFormat="1" ht="15.75" x14ac:dyDescent="0.25">
      <c r="A33" s="6" t="s">
        <v>32</v>
      </c>
      <c r="B33" s="6"/>
      <c r="C33" s="7">
        <v>500</v>
      </c>
      <c r="D33" s="6"/>
      <c r="E33" s="8">
        <v>500</v>
      </c>
      <c r="F33" s="7"/>
      <c r="G33" s="8">
        <v>500</v>
      </c>
      <c r="H33" s="6"/>
      <c r="I33" s="8">
        <v>500</v>
      </c>
      <c r="J33" s="6"/>
      <c r="K33" s="8">
        <v>500</v>
      </c>
      <c r="L33" s="8">
        <v>500</v>
      </c>
      <c r="M33" s="6"/>
      <c r="N33" s="1"/>
      <c r="O33" s="1"/>
      <c r="P33" s="1"/>
      <c r="Q33" s="1"/>
    </row>
    <row r="34" spans="1:17" s="13" customFormat="1" ht="15.75" x14ac:dyDescent="0.25">
      <c r="A34" s="1" t="s">
        <v>74</v>
      </c>
      <c r="B34" s="1"/>
      <c r="C34" s="12">
        <v>500</v>
      </c>
      <c r="D34" s="1"/>
      <c r="E34" s="32">
        <v>500</v>
      </c>
      <c r="F34" s="12"/>
      <c r="G34" s="32"/>
      <c r="H34" s="1"/>
      <c r="I34" s="32"/>
      <c r="J34" s="1"/>
      <c r="K34" s="32"/>
      <c r="L34" s="32"/>
      <c r="M34" s="1"/>
      <c r="N34" s="1"/>
      <c r="O34" s="1"/>
      <c r="P34" s="1"/>
      <c r="Q34" s="1"/>
    </row>
    <row r="35" spans="1:17" s="13" customFormat="1" ht="15.75" x14ac:dyDescent="0.25">
      <c r="A35" s="1" t="s">
        <v>75</v>
      </c>
      <c r="B35" s="1"/>
      <c r="C35" s="12">
        <v>500</v>
      </c>
      <c r="D35" s="1"/>
      <c r="E35" s="32">
        <v>500</v>
      </c>
      <c r="F35" s="12"/>
      <c r="G35" s="32"/>
      <c r="H35" s="1"/>
      <c r="I35" s="32"/>
      <c r="J35" s="1"/>
      <c r="K35" s="32"/>
      <c r="L35" s="32"/>
      <c r="M35" s="1"/>
      <c r="N35" s="1"/>
      <c r="O35" s="1"/>
      <c r="P35" s="1"/>
      <c r="Q35" s="1"/>
    </row>
    <row r="36" spans="1:17" ht="16.5" thickBot="1" x14ac:dyDescent="0.3">
      <c r="A36" s="9" t="s">
        <v>76</v>
      </c>
      <c r="B36" s="9"/>
      <c r="C36" s="11">
        <v>500</v>
      </c>
      <c r="D36" s="9"/>
      <c r="E36" s="10">
        <v>500</v>
      </c>
      <c r="F36" s="11"/>
      <c r="G36" s="10"/>
      <c r="H36" s="9"/>
      <c r="I36" s="10"/>
      <c r="J36" s="9"/>
      <c r="K36" s="10"/>
      <c r="L36" s="10"/>
      <c r="M36" s="9"/>
      <c r="N36" s="1"/>
      <c r="O36" s="1"/>
      <c r="P36" s="1"/>
      <c r="Q36" s="1"/>
    </row>
    <row r="37" spans="1:17" ht="15.75" x14ac:dyDescent="0.25">
      <c r="A37" s="1" t="s">
        <v>9</v>
      </c>
      <c r="B37" s="1"/>
      <c r="C37" s="32">
        <f>SUM(C24:C36)</f>
        <v>16943.949999999997</v>
      </c>
      <c r="D37" s="1"/>
      <c r="E37" s="32">
        <f>SUM(E24:E36)</f>
        <v>17081.949999999997</v>
      </c>
      <c r="F37" s="5"/>
      <c r="G37" s="2">
        <f>SUM(G24:G36)</f>
        <v>15581.949999999999</v>
      </c>
      <c r="H37" s="1"/>
      <c r="I37" s="2">
        <v>15638.1</v>
      </c>
      <c r="J37" s="1"/>
      <c r="K37" s="2">
        <v>28675.69</v>
      </c>
      <c r="L37" s="2">
        <v>28175.69</v>
      </c>
      <c r="M37" s="2">
        <v>38263.54</v>
      </c>
      <c r="N37" s="1"/>
      <c r="O37" s="1"/>
      <c r="P37" s="1"/>
      <c r="Q37" s="1"/>
    </row>
    <row r="38" spans="1:17" ht="15.75" x14ac:dyDescent="0.25">
      <c r="A38" s="1"/>
      <c r="B38" s="1"/>
      <c r="C38" s="1"/>
      <c r="D38" s="1"/>
      <c r="E38" s="1"/>
      <c r="F38" s="3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15.75" x14ac:dyDescent="0.25">
      <c r="A39" s="1" t="s">
        <v>65</v>
      </c>
      <c r="B39" s="1"/>
      <c r="C39" s="1"/>
      <c r="D39" s="1"/>
      <c r="E39" s="1"/>
      <c r="F39" s="4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5.75" x14ac:dyDescent="0.25">
      <c r="A40" s="1" t="s">
        <v>19</v>
      </c>
      <c r="B40" s="1"/>
      <c r="C40" s="12">
        <f>E41-E17</f>
        <v>5856.9999999999964</v>
      </c>
      <c r="D40" s="1"/>
      <c r="E40" s="32">
        <f>G41-G17</f>
        <v>2925.0499999999993</v>
      </c>
      <c r="F40" s="4"/>
      <c r="G40" s="2">
        <v>8393.1</v>
      </c>
      <c r="H40" s="1"/>
      <c r="I40" s="2">
        <v>10275</v>
      </c>
      <c r="J40" s="1"/>
      <c r="K40" s="2">
        <v>214.96</v>
      </c>
      <c r="L40" s="1"/>
      <c r="M40" s="2">
        <v>-15913.54</v>
      </c>
      <c r="N40" s="1"/>
      <c r="O40" s="1"/>
      <c r="P40" s="1"/>
      <c r="Q40" s="1"/>
    </row>
    <row r="41" spans="1:17" ht="15.75" x14ac:dyDescent="0.25">
      <c r="A41" s="1" t="s">
        <v>64</v>
      </c>
      <c r="B41" s="1"/>
      <c r="C41" s="12">
        <f>C37+C40</f>
        <v>22800.949999999993</v>
      </c>
      <c r="D41" s="1"/>
      <c r="E41" s="32">
        <f>E37+E40</f>
        <v>20006.999999999996</v>
      </c>
      <c r="F41" s="5"/>
      <c r="G41" s="2">
        <f>G37+G40</f>
        <v>23975.05</v>
      </c>
      <c r="H41" s="1"/>
      <c r="I41" s="2">
        <v>25913.1</v>
      </c>
      <c r="J41" s="1"/>
      <c r="K41" s="2">
        <v>28890.65</v>
      </c>
      <c r="L41" s="1"/>
      <c r="M41" s="2">
        <v>22350</v>
      </c>
      <c r="N41" s="1"/>
      <c r="O41" s="1"/>
      <c r="P41" s="1"/>
      <c r="Q41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1FCEB-6F3A-4E76-A889-DFACB1AEC4C9}">
  <dimension ref="A1:J32"/>
  <sheetViews>
    <sheetView workbookViewId="0">
      <pane xSplit="1" topLeftCell="B1" activePane="topRight" state="frozen"/>
      <selection pane="topRight" activeCell="J12" sqref="J12"/>
    </sheetView>
  </sheetViews>
  <sheetFormatPr defaultColWidth="9.140625" defaultRowHeight="15" x14ac:dyDescent="0.25"/>
  <cols>
    <col min="1" max="1" width="38" style="17" bestFit="1" customWidth="1"/>
    <col min="2" max="2" width="12.140625" style="17" bestFit="1" customWidth="1"/>
    <col min="3" max="3" width="11.5703125" style="17" bestFit="1" customWidth="1"/>
    <col min="4" max="4" width="25.28515625" style="17" customWidth="1"/>
    <col min="5" max="5" width="17.42578125" style="17" bestFit="1" customWidth="1"/>
    <col min="6" max="6" width="14.5703125" style="17" bestFit="1" customWidth="1"/>
    <col min="7" max="7" width="13.140625" style="20" customWidth="1"/>
    <col min="8" max="8" width="11.7109375" style="20" bestFit="1" customWidth="1"/>
    <col min="9" max="9" width="20.28515625" style="17" bestFit="1" customWidth="1"/>
    <col min="10" max="10" width="33.42578125" style="17" bestFit="1" customWidth="1"/>
    <col min="11" max="16384" width="9.140625" style="17"/>
  </cols>
  <sheetData>
    <row r="1" spans="1:10" x14ac:dyDescent="0.25">
      <c r="A1" s="17" t="str">
        <f t="array" aca="1" ref="A1" ca="1">"HLPORS Financial Report "&amp; MID(CELL("filename",A1),FIND("]",CELL("filename",A1))+1,255)</f>
        <v>HLPORS Financial Report Jan 2022</v>
      </c>
      <c r="E1" s="19"/>
      <c r="I1" s="18"/>
    </row>
    <row r="2" spans="1:10" x14ac:dyDescent="0.25">
      <c r="E2" s="19"/>
      <c r="I2" s="18"/>
    </row>
    <row r="3" spans="1:10" ht="18.75" x14ac:dyDescent="0.3">
      <c r="A3" s="22" t="s">
        <v>61</v>
      </c>
      <c r="B3" s="22"/>
      <c r="E3" s="19"/>
      <c r="I3" s="18"/>
    </row>
    <row r="4" spans="1:10" x14ac:dyDescent="0.25">
      <c r="B4" s="13"/>
      <c r="E4" s="19"/>
      <c r="I4" s="18"/>
    </row>
    <row r="5" spans="1:10" x14ac:dyDescent="0.25">
      <c r="A5" s="17" t="s">
        <v>87</v>
      </c>
      <c r="B5" s="30">
        <f>'2022 Budget'!C40</f>
        <v>5856.9999999999964</v>
      </c>
      <c r="E5" s="19"/>
      <c r="I5" s="18"/>
    </row>
    <row r="6" spans="1:10" x14ac:dyDescent="0.25">
      <c r="A6" s="17" t="s">
        <v>88</v>
      </c>
      <c r="B6" s="30">
        <f>'2022 Budget'!C37</f>
        <v>16943.949999999997</v>
      </c>
      <c r="E6" s="19"/>
      <c r="I6" s="18"/>
    </row>
    <row r="7" spans="1:10" x14ac:dyDescent="0.25">
      <c r="A7" s="31" t="s">
        <v>62</v>
      </c>
      <c r="B7" s="33">
        <f>B5+B6</f>
        <v>22800.949999999993</v>
      </c>
      <c r="E7" s="19"/>
      <c r="I7" s="18"/>
    </row>
    <row r="8" spans="1:10" x14ac:dyDescent="0.25">
      <c r="E8" s="19"/>
      <c r="I8" s="18"/>
    </row>
    <row r="9" spans="1:10" x14ac:dyDescent="0.25">
      <c r="A9" s="21"/>
      <c r="E9" s="19"/>
      <c r="I9" s="18"/>
    </row>
    <row r="10" spans="1:10" ht="18.75" x14ac:dyDescent="0.3">
      <c r="A10" s="22" t="s">
        <v>34</v>
      </c>
      <c r="B10" s="23"/>
      <c r="E10" s="19"/>
      <c r="F10" s="18"/>
    </row>
    <row r="11" spans="1:10" x14ac:dyDescent="0.25">
      <c r="B11" s="18" t="s">
        <v>68</v>
      </c>
      <c r="C11" s="17" t="s">
        <v>35</v>
      </c>
      <c r="D11" s="18" t="s">
        <v>54</v>
      </c>
      <c r="E11" s="19" t="s">
        <v>36</v>
      </c>
      <c r="F11" s="17" t="s">
        <v>37</v>
      </c>
      <c r="G11" s="20" t="s">
        <v>38</v>
      </c>
      <c r="H11" s="20" t="s">
        <v>39</v>
      </c>
      <c r="I11" s="18" t="s">
        <v>40</v>
      </c>
      <c r="J11" s="17" t="s">
        <v>41</v>
      </c>
    </row>
    <row r="12" spans="1:10" x14ac:dyDescent="0.25">
      <c r="A12" s="17" t="s">
        <v>42</v>
      </c>
      <c r="B12" s="18">
        <v>350</v>
      </c>
      <c r="C12" s="19">
        <f t="shared" ref="C12:C22" si="0">SUM(B12:B12)</f>
        <v>350</v>
      </c>
      <c r="D12" s="14">
        <f>'2022 Budget'!B6</f>
        <v>2500</v>
      </c>
      <c r="E12" s="19">
        <f t="shared" ref="E12:E23" si="1">D12-C12</f>
        <v>2150</v>
      </c>
      <c r="F12" s="19">
        <f t="shared" ref="F12:F23" si="2">D12-C12</f>
        <v>2150</v>
      </c>
      <c r="G12" s="20">
        <f t="shared" ref="G12:G23" si="3">F12/D12</f>
        <v>0.86</v>
      </c>
      <c r="I12" s="15"/>
      <c r="J12" s="17" t="s">
        <v>89</v>
      </c>
    </row>
    <row r="13" spans="1:10" x14ac:dyDescent="0.25">
      <c r="A13" s="17" t="s">
        <v>43</v>
      </c>
      <c r="B13" s="18"/>
      <c r="C13" s="19">
        <f t="shared" si="0"/>
        <v>0</v>
      </c>
      <c r="D13" s="14">
        <f>'2022 Budget'!B7</f>
        <v>500</v>
      </c>
      <c r="E13" s="19">
        <f t="shared" si="1"/>
        <v>500</v>
      </c>
      <c r="F13" s="19">
        <f t="shared" si="2"/>
        <v>500</v>
      </c>
      <c r="G13" s="20">
        <f t="shared" si="3"/>
        <v>1</v>
      </c>
      <c r="I13" s="15"/>
    </row>
    <row r="14" spans="1:10" x14ac:dyDescent="0.25">
      <c r="A14" s="17" t="s">
        <v>44</v>
      </c>
      <c r="B14" s="18"/>
      <c r="C14" s="19">
        <f t="shared" si="0"/>
        <v>0</v>
      </c>
      <c r="D14" s="14">
        <f>'2022 Budget'!B8</f>
        <v>500</v>
      </c>
      <c r="E14" s="19">
        <f t="shared" si="1"/>
        <v>500</v>
      </c>
      <c r="F14" s="19">
        <f t="shared" si="2"/>
        <v>500</v>
      </c>
      <c r="G14" s="20">
        <f t="shared" si="3"/>
        <v>1</v>
      </c>
      <c r="I14" s="15"/>
    </row>
    <row r="15" spans="1:10" x14ac:dyDescent="0.25">
      <c r="A15" s="17" t="s">
        <v>59</v>
      </c>
      <c r="B15" s="18"/>
      <c r="C15" s="19">
        <f t="shared" si="0"/>
        <v>0</v>
      </c>
      <c r="D15" s="14">
        <f>'2022 Budget'!B9</f>
        <v>500</v>
      </c>
      <c r="E15" s="19">
        <f t="shared" si="1"/>
        <v>500</v>
      </c>
      <c r="F15" s="19">
        <f t="shared" si="2"/>
        <v>500</v>
      </c>
      <c r="G15" s="20">
        <f t="shared" si="3"/>
        <v>1</v>
      </c>
      <c r="I15" s="15"/>
    </row>
    <row r="16" spans="1:10" x14ac:dyDescent="0.25">
      <c r="A16" s="17" t="s">
        <v>45</v>
      </c>
      <c r="B16" s="18"/>
      <c r="C16" s="19">
        <f t="shared" si="0"/>
        <v>0</v>
      </c>
      <c r="D16" s="14">
        <f>'2022 Budget'!B10</f>
        <v>5000</v>
      </c>
      <c r="E16" s="19">
        <f t="shared" si="1"/>
        <v>5000</v>
      </c>
      <c r="F16" s="19">
        <f t="shared" si="2"/>
        <v>5000</v>
      </c>
      <c r="G16" s="20">
        <f t="shared" si="3"/>
        <v>1</v>
      </c>
      <c r="I16" s="15"/>
    </row>
    <row r="17" spans="1:10" x14ac:dyDescent="0.25">
      <c r="A17" s="17" t="s">
        <v>46</v>
      </c>
      <c r="B17" s="18"/>
      <c r="C17" s="19">
        <f t="shared" si="0"/>
        <v>0</v>
      </c>
      <c r="D17" s="14">
        <f>'2022 Budget'!B11</f>
        <v>2000</v>
      </c>
      <c r="E17" s="19">
        <f t="shared" si="1"/>
        <v>2000</v>
      </c>
      <c r="F17" s="19">
        <f t="shared" si="2"/>
        <v>2000</v>
      </c>
      <c r="G17" s="20">
        <f t="shared" si="3"/>
        <v>1</v>
      </c>
      <c r="I17" s="15"/>
    </row>
    <row r="18" spans="1:10" x14ac:dyDescent="0.25">
      <c r="A18" s="17" t="s">
        <v>47</v>
      </c>
      <c r="B18" s="18"/>
      <c r="C18" s="19">
        <f t="shared" si="0"/>
        <v>0</v>
      </c>
      <c r="D18" s="14">
        <f>'2022 Budget'!B12</f>
        <v>1500</v>
      </c>
      <c r="E18" s="19">
        <f t="shared" si="1"/>
        <v>1500</v>
      </c>
      <c r="F18" s="19">
        <f t="shared" si="2"/>
        <v>1500</v>
      </c>
      <c r="G18" s="20">
        <f t="shared" si="3"/>
        <v>1</v>
      </c>
      <c r="I18" s="15"/>
    </row>
    <row r="19" spans="1:10" x14ac:dyDescent="0.25">
      <c r="A19" s="17" t="s">
        <v>55</v>
      </c>
      <c r="B19" s="18"/>
      <c r="C19" s="19">
        <f t="shared" si="0"/>
        <v>0</v>
      </c>
      <c r="D19" s="14">
        <f>'2022 Budget'!B13</f>
        <v>3000</v>
      </c>
      <c r="E19" s="19">
        <f t="shared" si="1"/>
        <v>3000</v>
      </c>
      <c r="F19" s="19">
        <f t="shared" si="2"/>
        <v>3000</v>
      </c>
      <c r="G19" s="20">
        <f t="shared" si="3"/>
        <v>1</v>
      </c>
      <c r="I19" s="15"/>
    </row>
    <row r="20" spans="1:10" x14ac:dyDescent="0.25">
      <c r="A20" s="17" t="s">
        <v>78</v>
      </c>
      <c r="B20" s="18"/>
      <c r="C20" s="19">
        <f t="shared" si="0"/>
        <v>0</v>
      </c>
      <c r="D20" s="14">
        <f>'2022 Budget'!B14</f>
        <v>1000</v>
      </c>
      <c r="E20" s="19">
        <f t="shared" si="1"/>
        <v>1000</v>
      </c>
      <c r="F20" s="19">
        <f t="shared" si="2"/>
        <v>1000</v>
      </c>
      <c r="G20" s="20">
        <f t="shared" si="3"/>
        <v>1</v>
      </c>
      <c r="I20" s="15"/>
    </row>
    <row r="21" spans="1:10" x14ac:dyDescent="0.25">
      <c r="A21" s="17" t="s">
        <v>77</v>
      </c>
      <c r="B21" s="18"/>
      <c r="C21" s="19">
        <f t="shared" si="0"/>
        <v>0</v>
      </c>
      <c r="D21" s="14">
        <f>'2022 Budget'!B15</f>
        <v>3000</v>
      </c>
      <c r="E21" s="19">
        <f t="shared" si="1"/>
        <v>3000</v>
      </c>
      <c r="F21" s="19">
        <f t="shared" si="2"/>
        <v>3000</v>
      </c>
      <c r="G21" s="20">
        <f t="shared" si="3"/>
        <v>1</v>
      </c>
      <c r="I21" s="15"/>
    </row>
    <row r="22" spans="1:10" x14ac:dyDescent="0.25">
      <c r="A22" s="17" t="s">
        <v>18</v>
      </c>
      <c r="B22" s="18"/>
      <c r="C22" s="19">
        <f t="shared" si="0"/>
        <v>0</v>
      </c>
      <c r="D22" s="14">
        <f>'2022 Budget'!B16</f>
        <v>3300.9499999999935</v>
      </c>
      <c r="E22" s="19">
        <f t="shared" si="1"/>
        <v>3300.9499999999935</v>
      </c>
      <c r="F22" s="19">
        <f t="shared" si="2"/>
        <v>3300.9499999999935</v>
      </c>
      <c r="G22" s="20">
        <f t="shared" si="3"/>
        <v>1</v>
      </c>
      <c r="I22" s="18"/>
    </row>
    <row r="23" spans="1:10" x14ac:dyDescent="0.25">
      <c r="A23" s="24" t="s">
        <v>0</v>
      </c>
      <c r="B23" s="33">
        <f>SUM(B12:B22)</f>
        <v>350</v>
      </c>
      <c r="C23" s="33">
        <f>SUM(C12:C22)</f>
        <v>350</v>
      </c>
      <c r="D23" s="33">
        <f>SUM(D12:D22)</f>
        <v>22800.949999999993</v>
      </c>
      <c r="E23" s="33">
        <f t="shared" si="1"/>
        <v>22450.949999999993</v>
      </c>
      <c r="F23" s="33">
        <f t="shared" si="2"/>
        <v>22450.949999999993</v>
      </c>
      <c r="G23" s="25">
        <f t="shared" si="3"/>
        <v>0.98464976240025082</v>
      </c>
      <c r="H23" s="26"/>
      <c r="I23" s="16"/>
      <c r="J23" s="27"/>
    </row>
    <row r="26" spans="1:10" x14ac:dyDescent="0.25">
      <c r="A26" s="28" t="s">
        <v>50</v>
      </c>
    </row>
    <row r="27" spans="1:10" x14ac:dyDescent="0.25">
      <c r="A27" s="28" t="s">
        <v>51</v>
      </c>
    </row>
    <row r="28" spans="1:10" x14ac:dyDescent="0.25">
      <c r="A28" s="28" t="s">
        <v>52</v>
      </c>
    </row>
    <row r="29" spans="1:10" x14ac:dyDescent="0.25">
      <c r="A29" s="28" t="s">
        <v>53</v>
      </c>
    </row>
    <row r="30" spans="1:10" x14ac:dyDescent="0.25">
      <c r="E30" s="20"/>
    </row>
    <row r="31" spans="1:10" x14ac:dyDescent="0.25">
      <c r="A31" s="29" t="s">
        <v>48</v>
      </c>
    </row>
    <row r="32" spans="1:10" x14ac:dyDescent="0.25">
      <c r="A32" s="21" t="s">
        <v>49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8BDE0-FE54-4DC7-8C48-E0D08BAD1C85}">
  <dimension ref="A1:K32"/>
  <sheetViews>
    <sheetView workbookViewId="0">
      <pane xSplit="1" topLeftCell="B1" activePane="topRight" state="frozen"/>
      <selection pane="topRight" activeCell="H34" sqref="H34"/>
    </sheetView>
  </sheetViews>
  <sheetFormatPr defaultColWidth="9.140625" defaultRowHeight="15" x14ac:dyDescent="0.25"/>
  <cols>
    <col min="1" max="1" width="38" style="17" bestFit="1" customWidth="1"/>
    <col min="2" max="2" width="12.140625" style="17" bestFit="1" customWidth="1"/>
    <col min="3" max="3" width="12.140625" style="17" customWidth="1"/>
    <col min="4" max="4" width="11.5703125" style="17" bestFit="1" customWidth="1"/>
    <col min="5" max="5" width="25.28515625" style="17" customWidth="1"/>
    <col min="6" max="6" width="17.42578125" style="17" bestFit="1" customWidth="1"/>
    <col min="7" max="7" width="14.5703125" style="17" bestFit="1" customWidth="1"/>
    <col min="8" max="8" width="13.140625" style="20" customWidth="1"/>
    <col min="9" max="9" width="11.7109375" style="20" bestFit="1" customWidth="1"/>
    <col min="10" max="10" width="20.28515625" style="17" bestFit="1" customWidth="1"/>
    <col min="11" max="11" width="33.42578125" style="17" bestFit="1" customWidth="1"/>
    <col min="12" max="16384" width="9.140625" style="17"/>
  </cols>
  <sheetData>
    <row r="1" spans="1:11" x14ac:dyDescent="0.25">
      <c r="A1" s="17" t="str">
        <f t="array" aca="1" ref="A1" ca="1">"HLPORS Financial Report "&amp; MID(CELL("filename",A1),FIND("]",CELL("filename",A1))+1,255)</f>
        <v>HLPORS Financial Report Feb 2022</v>
      </c>
      <c r="F1" s="19"/>
      <c r="J1" s="18"/>
    </row>
    <row r="2" spans="1:11" x14ac:dyDescent="0.25">
      <c r="F2" s="19"/>
      <c r="J2" s="18"/>
    </row>
    <row r="3" spans="1:11" ht="18.75" x14ac:dyDescent="0.3">
      <c r="A3" s="22" t="s">
        <v>61</v>
      </c>
      <c r="B3" s="22"/>
      <c r="C3" s="22"/>
      <c r="F3" s="19"/>
      <c r="J3" s="18"/>
    </row>
    <row r="4" spans="1:11" x14ac:dyDescent="0.25">
      <c r="B4" s="13"/>
      <c r="C4" s="13"/>
      <c r="F4" s="19"/>
      <c r="J4" s="18"/>
    </row>
    <row r="5" spans="1:11" x14ac:dyDescent="0.25">
      <c r="A5" s="17" t="s">
        <v>87</v>
      </c>
      <c r="B5" s="30">
        <f>'2022 Budget'!C40</f>
        <v>5856.9999999999964</v>
      </c>
      <c r="C5" s="30"/>
      <c r="F5" s="19"/>
      <c r="J5" s="18"/>
    </row>
    <row r="6" spans="1:11" x14ac:dyDescent="0.25">
      <c r="A6" s="17" t="s">
        <v>88</v>
      </c>
      <c r="B6" s="30">
        <f>'2022 Budget'!C37</f>
        <v>16943.949999999997</v>
      </c>
      <c r="C6" s="30"/>
      <c r="F6" s="19"/>
      <c r="J6" s="18"/>
    </row>
    <row r="7" spans="1:11" x14ac:dyDescent="0.25">
      <c r="A7" s="31" t="s">
        <v>62</v>
      </c>
      <c r="B7" s="33">
        <f>B5+B6</f>
        <v>22800.949999999993</v>
      </c>
      <c r="C7" s="33"/>
      <c r="F7" s="19"/>
      <c r="J7" s="18"/>
    </row>
    <row r="8" spans="1:11" x14ac:dyDescent="0.25">
      <c r="F8" s="19"/>
      <c r="J8" s="18"/>
    </row>
    <row r="9" spans="1:11" x14ac:dyDescent="0.25">
      <c r="A9" s="21"/>
      <c r="F9" s="19"/>
      <c r="J9" s="18"/>
    </row>
    <row r="10" spans="1:11" ht="18.75" x14ac:dyDescent="0.3">
      <c r="A10" s="22" t="s">
        <v>34</v>
      </c>
      <c r="B10" s="23"/>
      <c r="C10" s="23"/>
      <c r="F10" s="19"/>
      <c r="G10" s="18"/>
    </row>
    <row r="11" spans="1:11" x14ac:dyDescent="0.25">
      <c r="B11" s="18" t="s">
        <v>68</v>
      </c>
      <c r="C11" s="18" t="s">
        <v>72</v>
      </c>
      <c r="D11" s="17" t="s">
        <v>35</v>
      </c>
      <c r="E11" s="18" t="s">
        <v>54</v>
      </c>
      <c r="F11" s="19" t="s">
        <v>36</v>
      </c>
      <c r="G11" s="17" t="s">
        <v>37</v>
      </c>
      <c r="H11" s="20" t="s">
        <v>38</v>
      </c>
      <c r="I11" s="20" t="s">
        <v>39</v>
      </c>
      <c r="J11" s="18" t="s">
        <v>40</v>
      </c>
      <c r="K11" s="17" t="s">
        <v>41</v>
      </c>
    </row>
    <row r="12" spans="1:11" x14ac:dyDescent="0.25">
      <c r="A12" s="17" t="s">
        <v>42</v>
      </c>
      <c r="B12" s="18">
        <v>350</v>
      </c>
      <c r="C12" s="18">
        <v>400</v>
      </c>
      <c r="D12" s="19">
        <f>SUM(B12:C12)</f>
        <v>750</v>
      </c>
      <c r="E12" s="14">
        <f>'2022 Budget'!B6</f>
        <v>2500</v>
      </c>
      <c r="F12" s="19">
        <f t="shared" ref="F12:F23" si="0">E12-D12</f>
        <v>1750</v>
      </c>
      <c r="G12" s="19">
        <f t="shared" ref="G12:G23" si="1">E12-D12</f>
        <v>1750</v>
      </c>
      <c r="H12" s="20">
        <f t="shared" ref="H12:H23" si="2">G12/E12</f>
        <v>0.7</v>
      </c>
      <c r="J12" s="15"/>
      <c r="K12" s="17" t="s">
        <v>90</v>
      </c>
    </row>
    <row r="13" spans="1:11" x14ac:dyDescent="0.25">
      <c r="A13" s="17" t="s">
        <v>43</v>
      </c>
      <c r="B13" s="18"/>
      <c r="C13" s="18"/>
      <c r="D13" s="19">
        <f t="shared" ref="D13:D21" si="3">SUM(B13:C13)</f>
        <v>0</v>
      </c>
      <c r="E13" s="14">
        <f>'2022 Budget'!B7</f>
        <v>500</v>
      </c>
      <c r="F13" s="19">
        <f t="shared" si="0"/>
        <v>500</v>
      </c>
      <c r="G13" s="19">
        <f t="shared" si="1"/>
        <v>500</v>
      </c>
      <c r="H13" s="20">
        <f t="shared" si="2"/>
        <v>1</v>
      </c>
      <c r="J13" s="15"/>
    </row>
    <row r="14" spans="1:11" x14ac:dyDescent="0.25">
      <c r="A14" s="17" t="s">
        <v>44</v>
      </c>
      <c r="B14" s="18"/>
      <c r="C14" s="18"/>
      <c r="D14" s="19">
        <f t="shared" si="3"/>
        <v>0</v>
      </c>
      <c r="E14" s="14">
        <f>'2022 Budget'!B8</f>
        <v>500</v>
      </c>
      <c r="F14" s="19">
        <f t="shared" si="0"/>
        <v>500</v>
      </c>
      <c r="G14" s="19">
        <f t="shared" si="1"/>
        <v>500</v>
      </c>
      <c r="H14" s="20">
        <f t="shared" si="2"/>
        <v>1</v>
      </c>
      <c r="J14" s="15"/>
    </row>
    <row r="15" spans="1:11" x14ac:dyDescent="0.25">
      <c r="A15" s="17" t="s">
        <v>59</v>
      </c>
      <c r="B15" s="18"/>
      <c r="C15" s="18"/>
      <c r="D15" s="19">
        <f t="shared" si="3"/>
        <v>0</v>
      </c>
      <c r="E15" s="14">
        <f>'2022 Budget'!B9</f>
        <v>500</v>
      </c>
      <c r="F15" s="19">
        <f t="shared" si="0"/>
        <v>500</v>
      </c>
      <c r="G15" s="19">
        <f t="shared" si="1"/>
        <v>500</v>
      </c>
      <c r="H15" s="20">
        <f t="shared" si="2"/>
        <v>1</v>
      </c>
      <c r="J15" s="15"/>
    </row>
    <row r="16" spans="1:11" x14ac:dyDescent="0.25">
      <c r="A16" s="17" t="s">
        <v>45</v>
      </c>
      <c r="B16" s="18"/>
      <c r="C16" s="18"/>
      <c r="D16" s="19">
        <f t="shared" si="3"/>
        <v>0</v>
      </c>
      <c r="E16" s="14">
        <f>'2022 Budget'!B10</f>
        <v>5000</v>
      </c>
      <c r="F16" s="19">
        <f t="shared" si="0"/>
        <v>5000</v>
      </c>
      <c r="G16" s="19">
        <f t="shared" si="1"/>
        <v>5000</v>
      </c>
      <c r="H16" s="20">
        <f t="shared" si="2"/>
        <v>1</v>
      </c>
      <c r="J16" s="15"/>
    </row>
    <row r="17" spans="1:11" x14ac:dyDescent="0.25">
      <c r="A17" s="17" t="s">
        <v>46</v>
      </c>
      <c r="B17" s="18"/>
      <c r="C17" s="18"/>
      <c r="D17" s="19">
        <f t="shared" si="3"/>
        <v>0</v>
      </c>
      <c r="E17" s="14">
        <f>'2022 Budget'!B11</f>
        <v>2000</v>
      </c>
      <c r="F17" s="19">
        <f t="shared" si="0"/>
        <v>2000</v>
      </c>
      <c r="G17" s="19">
        <f t="shared" si="1"/>
        <v>2000</v>
      </c>
      <c r="H17" s="20">
        <f t="shared" si="2"/>
        <v>1</v>
      </c>
      <c r="J17" s="15"/>
    </row>
    <row r="18" spans="1:11" x14ac:dyDescent="0.25">
      <c r="A18" s="17" t="s">
        <v>47</v>
      </c>
      <c r="B18" s="18"/>
      <c r="C18" s="18"/>
      <c r="D18" s="19">
        <f t="shared" si="3"/>
        <v>0</v>
      </c>
      <c r="E18" s="14">
        <f>'2022 Budget'!B12</f>
        <v>1500</v>
      </c>
      <c r="F18" s="19">
        <f t="shared" si="0"/>
        <v>1500</v>
      </c>
      <c r="G18" s="19">
        <f t="shared" si="1"/>
        <v>1500</v>
      </c>
      <c r="H18" s="20">
        <f t="shared" si="2"/>
        <v>1</v>
      </c>
      <c r="J18" s="15"/>
    </row>
    <row r="19" spans="1:11" x14ac:dyDescent="0.25">
      <c r="A19" s="17" t="s">
        <v>55</v>
      </c>
      <c r="B19" s="18"/>
      <c r="C19" s="18"/>
      <c r="D19" s="19">
        <f t="shared" si="3"/>
        <v>0</v>
      </c>
      <c r="E19" s="14">
        <f>'2022 Budget'!B13</f>
        <v>3000</v>
      </c>
      <c r="F19" s="19">
        <f t="shared" si="0"/>
        <v>3000</v>
      </c>
      <c r="G19" s="19">
        <f t="shared" si="1"/>
        <v>3000</v>
      </c>
      <c r="H19" s="20">
        <f t="shared" si="2"/>
        <v>1</v>
      </c>
      <c r="J19" s="15"/>
    </row>
    <row r="20" spans="1:11" x14ac:dyDescent="0.25">
      <c r="A20" s="17" t="s">
        <v>78</v>
      </c>
      <c r="B20" s="18"/>
      <c r="C20" s="18"/>
      <c r="D20" s="19">
        <f t="shared" si="3"/>
        <v>0</v>
      </c>
      <c r="E20" s="14">
        <f>'2022 Budget'!B14</f>
        <v>1000</v>
      </c>
      <c r="F20" s="19">
        <f t="shared" si="0"/>
        <v>1000</v>
      </c>
      <c r="G20" s="19">
        <f t="shared" si="1"/>
        <v>1000</v>
      </c>
      <c r="H20" s="20">
        <f t="shared" si="2"/>
        <v>1</v>
      </c>
      <c r="J20" s="15"/>
    </row>
    <row r="21" spans="1:11" x14ac:dyDescent="0.25">
      <c r="A21" s="17" t="s">
        <v>77</v>
      </c>
      <c r="B21" s="18"/>
      <c r="C21" s="18"/>
      <c r="D21" s="19">
        <f t="shared" si="3"/>
        <v>0</v>
      </c>
      <c r="E21" s="14">
        <f>'2022 Budget'!B15</f>
        <v>3000</v>
      </c>
      <c r="F21" s="19">
        <f t="shared" si="0"/>
        <v>3000</v>
      </c>
      <c r="G21" s="19">
        <f t="shared" si="1"/>
        <v>3000</v>
      </c>
      <c r="H21" s="20">
        <f t="shared" si="2"/>
        <v>1</v>
      </c>
      <c r="J21" s="15"/>
    </row>
    <row r="22" spans="1:11" x14ac:dyDescent="0.25">
      <c r="A22" s="17" t="s">
        <v>18</v>
      </c>
      <c r="B22" s="18"/>
      <c r="C22" s="18"/>
      <c r="D22" s="19">
        <f>SUM(B22:C22)</f>
        <v>0</v>
      </c>
      <c r="E22" s="14">
        <f>'2022 Budget'!B16</f>
        <v>3300.9499999999935</v>
      </c>
      <c r="F22" s="19">
        <f t="shared" si="0"/>
        <v>3300.9499999999935</v>
      </c>
      <c r="G22" s="19">
        <f t="shared" si="1"/>
        <v>3300.9499999999935</v>
      </c>
      <c r="H22" s="20">
        <f t="shared" si="2"/>
        <v>1</v>
      </c>
      <c r="J22" s="18"/>
    </row>
    <row r="23" spans="1:11" x14ac:dyDescent="0.25">
      <c r="A23" s="24" t="s">
        <v>0</v>
      </c>
      <c r="B23" s="33">
        <f>SUM(B12:B22)</f>
        <v>350</v>
      </c>
      <c r="C23" s="33">
        <f>SUM(C12:C22)</f>
        <v>400</v>
      </c>
      <c r="D23" s="33">
        <f>SUM(D12:D22)</f>
        <v>750</v>
      </c>
      <c r="E23" s="33">
        <f>SUM(E12:E22)</f>
        <v>22800.949999999993</v>
      </c>
      <c r="F23" s="33">
        <f t="shared" si="0"/>
        <v>22050.949999999993</v>
      </c>
      <c r="G23" s="33">
        <f t="shared" si="1"/>
        <v>22050.949999999993</v>
      </c>
      <c r="H23" s="25">
        <f t="shared" si="2"/>
        <v>0.9671066337148233</v>
      </c>
      <c r="I23" s="26"/>
      <c r="J23" s="16"/>
      <c r="K23" s="27"/>
    </row>
    <row r="26" spans="1:11" x14ac:dyDescent="0.25">
      <c r="A26" s="28" t="s">
        <v>50</v>
      </c>
    </row>
    <row r="27" spans="1:11" x14ac:dyDescent="0.25">
      <c r="A27" s="28" t="s">
        <v>51</v>
      </c>
    </row>
    <row r="28" spans="1:11" x14ac:dyDescent="0.25">
      <c r="A28" s="28" t="s">
        <v>52</v>
      </c>
    </row>
    <row r="29" spans="1:11" x14ac:dyDescent="0.25">
      <c r="A29" s="28" t="s">
        <v>53</v>
      </c>
    </row>
    <row r="30" spans="1:11" x14ac:dyDescent="0.25">
      <c r="F30" s="20"/>
    </row>
    <row r="31" spans="1:11" x14ac:dyDescent="0.25">
      <c r="A31" s="29" t="s">
        <v>48</v>
      </c>
    </row>
    <row r="32" spans="1:11" x14ac:dyDescent="0.25">
      <c r="A32" s="21" t="s">
        <v>49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3B381-6441-4E67-932A-340BF9EEFB88}">
  <dimension ref="A1:L32"/>
  <sheetViews>
    <sheetView workbookViewId="0">
      <pane xSplit="1" topLeftCell="B1" activePane="topRight" state="frozen"/>
      <selection pane="topRight" activeCell="L34" sqref="L34"/>
    </sheetView>
  </sheetViews>
  <sheetFormatPr defaultColWidth="9.140625" defaultRowHeight="15" x14ac:dyDescent="0.25"/>
  <cols>
    <col min="1" max="1" width="38" style="17" bestFit="1" customWidth="1"/>
    <col min="2" max="2" width="12.140625" style="17" bestFit="1" customWidth="1"/>
    <col min="3" max="3" width="12.140625" style="17" customWidth="1"/>
    <col min="4" max="4" width="12.85546875" style="17" customWidth="1"/>
    <col min="5" max="5" width="11.5703125" style="17" bestFit="1" customWidth="1"/>
    <col min="6" max="6" width="25.28515625" style="17" customWidth="1"/>
    <col min="7" max="7" width="17.42578125" style="17" bestFit="1" customWidth="1"/>
    <col min="8" max="8" width="14.5703125" style="17" bestFit="1" customWidth="1"/>
    <col min="9" max="9" width="13.140625" style="20" customWidth="1"/>
    <col min="10" max="10" width="11.7109375" style="20" bestFit="1" customWidth="1"/>
    <col min="11" max="11" width="20.28515625" style="17" bestFit="1" customWidth="1"/>
    <col min="12" max="12" width="33.42578125" style="17" bestFit="1" customWidth="1"/>
    <col min="13" max="16384" width="9.140625" style="17"/>
  </cols>
  <sheetData>
    <row r="1" spans="1:12" x14ac:dyDescent="0.25">
      <c r="A1" s="17" t="str">
        <f t="array" aca="1" ref="A1" ca="1">"HLPORS Financial Report "&amp; MID(CELL("filename",A1),FIND("]",CELL("filename",A1))+1,255)</f>
        <v>HLPORS Financial Report Mar 2022</v>
      </c>
      <c r="G1" s="19"/>
      <c r="K1" s="18"/>
    </row>
    <row r="2" spans="1:12" x14ac:dyDescent="0.25">
      <c r="G2" s="19"/>
      <c r="K2" s="18"/>
    </row>
    <row r="3" spans="1:12" ht="18.75" x14ac:dyDescent="0.3">
      <c r="A3" s="22" t="s">
        <v>61</v>
      </c>
      <c r="B3" s="22"/>
      <c r="C3" s="22"/>
      <c r="D3" s="22"/>
      <c r="G3" s="19"/>
      <c r="K3" s="18"/>
    </row>
    <row r="4" spans="1:12" x14ac:dyDescent="0.25">
      <c r="B4" s="13"/>
      <c r="C4" s="13"/>
      <c r="D4" s="13"/>
      <c r="G4" s="19"/>
      <c r="K4" s="18"/>
    </row>
    <row r="5" spans="1:12" x14ac:dyDescent="0.25">
      <c r="A5" s="17" t="s">
        <v>87</v>
      </c>
      <c r="B5" s="30">
        <f>'2022 Budget'!C40</f>
        <v>5856.9999999999964</v>
      </c>
      <c r="C5" s="30"/>
      <c r="D5" s="30"/>
      <c r="G5" s="19"/>
      <c r="K5" s="18"/>
    </row>
    <row r="6" spans="1:12" x14ac:dyDescent="0.25">
      <c r="A6" s="17" t="s">
        <v>88</v>
      </c>
      <c r="B6" s="30">
        <f>'2022 Budget'!C37</f>
        <v>16943.949999999997</v>
      </c>
      <c r="C6" s="30"/>
      <c r="D6" s="30"/>
      <c r="G6" s="19"/>
      <c r="K6" s="18"/>
    </row>
    <row r="7" spans="1:12" x14ac:dyDescent="0.25">
      <c r="A7" s="31" t="s">
        <v>62</v>
      </c>
      <c r="B7" s="33">
        <f>B5+B6</f>
        <v>22800.949999999993</v>
      </c>
      <c r="C7" s="33"/>
      <c r="D7" s="33"/>
      <c r="G7" s="19"/>
      <c r="K7" s="18"/>
    </row>
    <row r="8" spans="1:12" x14ac:dyDescent="0.25">
      <c r="G8" s="19"/>
      <c r="K8" s="18"/>
    </row>
    <row r="9" spans="1:12" x14ac:dyDescent="0.25">
      <c r="A9" s="21"/>
      <c r="G9" s="19"/>
      <c r="K9" s="18"/>
    </row>
    <row r="10" spans="1:12" ht="18.75" x14ac:dyDescent="0.3">
      <c r="A10" s="22" t="s">
        <v>34</v>
      </c>
      <c r="B10" s="23"/>
      <c r="C10" s="23"/>
      <c r="D10" s="23"/>
      <c r="G10" s="19"/>
      <c r="H10" s="18"/>
    </row>
    <row r="11" spans="1:12" x14ac:dyDescent="0.25">
      <c r="B11" s="18" t="s">
        <v>68</v>
      </c>
      <c r="C11" s="18" t="s">
        <v>72</v>
      </c>
      <c r="D11" s="18" t="s">
        <v>73</v>
      </c>
      <c r="E11" s="17" t="s">
        <v>35</v>
      </c>
      <c r="F11" s="18" t="s">
        <v>54</v>
      </c>
      <c r="G11" s="19" t="s">
        <v>36</v>
      </c>
      <c r="H11" s="17" t="s">
        <v>37</v>
      </c>
      <c r="I11" s="20" t="s">
        <v>38</v>
      </c>
      <c r="J11" s="20" t="s">
        <v>39</v>
      </c>
      <c r="K11" s="18" t="s">
        <v>40</v>
      </c>
      <c r="L11" s="17" t="s">
        <v>41</v>
      </c>
    </row>
    <row r="12" spans="1:12" x14ac:dyDescent="0.25">
      <c r="A12" s="17" t="s">
        <v>42</v>
      </c>
      <c r="B12" s="18">
        <v>350</v>
      </c>
      <c r="C12" s="18">
        <v>400</v>
      </c>
      <c r="D12" s="18">
        <v>100</v>
      </c>
      <c r="E12" s="19">
        <f>SUM(B12:D12)</f>
        <v>850</v>
      </c>
      <c r="F12" s="14">
        <f>'2022 Budget'!B6</f>
        <v>2500</v>
      </c>
      <c r="G12" s="19">
        <f t="shared" ref="G12:G23" si="0">F12-E12</f>
        <v>1650</v>
      </c>
      <c r="H12" s="19">
        <f t="shared" ref="H12:H23" si="1">F12-E12</f>
        <v>1650</v>
      </c>
      <c r="I12" s="20">
        <f t="shared" ref="I12:I23" si="2">H12/F12</f>
        <v>0.66</v>
      </c>
      <c r="K12" s="15"/>
      <c r="L12" s="17" t="s">
        <v>91</v>
      </c>
    </row>
    <row r="13" spans="1:12" x14ac:dyDescent="0.25">
      <c r="A13" s="17" t="s">
        <v>43</v>
      </c>
      <c r="B13" s="18"/>
      <c r="C13" s="18"/>
      <c r="D13" s="18"/>
      <c r="E13" s="19">
        <f t="shared" ref="E13:E22" si="3">SUM(B13:D13)</f>
        <v>0</v>
      </c>
      <c r="F13" s="14">
        <f>'2022 Budget'!B7</f>
        <v>500</v>
      </c>
      <c r="G13" s="19">
        <f t="shared" si="0"/>
        <v>500</v>
      </c>
      <c r="H13" s="19">
        <f t="shared" si="1"/>
        <v>500</v>
      </c>
      <c r="I13" s="20">
        <f t="shared" si="2"/>
        <v>1</v>
      </c>
      <c r="K13" s="15"/>
    </row>
    <row r="14" spans="1:12" x14ac:dyDescent="0.25">
      <c r="A14" s="17" t="s">
        <v>44</v>
      </c>
      <c r="B14" s="18"/>
      <c r="C14" s="18"/>
      <c r="D14" s="18"/>
      <c r="E14" s="19">
        <f t="shared" si="3"/>
        <v>0</v>
      </c>
      <c r="F14" s="14">
        <f>'2022 Budget'!B8</f>
        <v>500</v>
      </c>
      <c r="G14" s="19">
        <f t="shared" si="0"/>
        <v>500</v>
      </c>
      <c r="H14" s="19">
        <f t="shared" si="1"/>
        <v>500</v>
      </c>
      <c r="I14" s="20">
        <f t="shared" si="2"/>
        <v>1</v>
      </c>
      <c r="K14" s="15"/>
    </row>
    <row r="15" spans="1:12" x14ac:dyDescent="0.25">
      <c r="A15" s="17" t="s">
        <v>59</v>
      </c>
      <c r="B15" s="18"/>
      <c r="C15" s="18"/>
      <c r="D15" s="18"/>
      <c r="E15" s="19">
        <f t="shared" si="3"/>
        <v>0</v>
      </c>
      <c r="F15" s="14">
        <f>'2022 Budget'!B9</f>
        <v>500</v>
      </c>
      <c r="G15" s="19">
        <f t="shared" si="0"/>
        <v>500</v>
      </c>
      <c r="H15" s="19">
        <f t="shared" si="1"/>
        <v>500</v>
      </c>
      <c r="I15" s="20">
        <f t="shared" si="2"/>
        <v>1</v>
      </c>
      <c r="K15" s="15"/>
    </row>
    <row r="16" spans="1:12" x14ac:dyDescent="0.25">
      <c r="A16" s="17" t="s">
        <v>45</v>
      </c>
      <c r="B16" s="18"/>
      <c r="C16" s="18"/>
      <c r="D16" s="18"/>
      <c r="E16" s="19">
        <f t="shared" si="3"/>
        <v>0</v>
      </c>
      <c r="F16" s="14">
        <f>'2022 Budget'!B10</f>
        <v>5000</v>
      </c>
      <c r="G16" s="19">
        <f t="shared" si="0"/>
        <v>5000</v>
      </c>
      <c r="H16" s="19">
        <f t="shared" si="1"/>
        <v>5000</v>
      </c>
      <c r="I16" s="20">
        <f t="shared" si="2"/>
        <v>1</v>
      </c>
      <c r="K16" s="15"/>
    </row>
    <row r="17" spans="1:12" x14ac:dyDescent="0.25">
      <c r="A17" s="17" t="s">
        <v>46</v>
      </c>
      <c r="B17" s="18"/>
      <c r="C17" s="18"/>
      <c r="D17" s="18"/>
      <c r="E17" s="19">
        <f t="shared" si="3"/>
        <v>0</v>
      </c>
      <c r="F17" s="14">
        <f>'2022 Budget'!B11</f>
        <v>2000</v>
      </c>
      <c r="G17" s="19">
        <f t="shared" si="0"/>
        <v>2000</v>
      </c>
      <c r="H17" s="19">
        <f t="shared" si="1"/>
        <v>2000</v>
      </c>
      <c r="I17" s="20">
        <f t="shared" si="2"/>
        <v>1</v>
      </c>
      <c r="K17" s="15"/>
    </row>
    <row r="18" spans="1:12" x14ac:dyDescent="0.25">
      <c r="A18" s="17" t="s">
        <v>47</v>
      </c>
      <c r="B18" s="18"/>
      <c r="C18" s="18"/>
      <c r="D18" s="18"/>
      <c r="E18" s="19">
        <f t="shared" si="3"/>
        <v>0</v>
      </c>
      <c r="F18" s="14">
        <f>'2022 Budget'!B12</f>
        <v>1500</v>
      </c>
      <c r="G18" s="19">
        <f t="shared" si="0"/>
        <v>1500</v>
      </c>
      <c r="H18" s="19">
        <f t="shared" si="1"/>
        <v>1500</v>
      </c>
      <c r="I18" s="20">
        <f t="shared" si="2"/>
        <v>1</v>
      </c>
      <c r="K18" s="15"/>
    </row>
    <row r="19" spans="1:12" x14ac:dyDescent="0.25">
      <c r="A19" s="17" t="s">
        <v>55</v>
      </c>
      <c r="B19" s="18"/>
      <c r="C19" s="18"/>
      <c r="D19" s="18"/>
      <c r="E19" s="19">
        <f t="shared" si="3"/>
        <v>0</v>
      </c>
      <c r="F19" s="14">
        <f>'2022 Budget'!B13</f>
        <v>3000</v>
      </c>
      <c r="G19" s="19">
        <f t="shared" si="0"/>
        <v>3000</v>
      </c>
      <c r="H19" s="19">
        <f t="shared" si="1"/>
        <v>3000</v>
      </c>
      <c r="I19" s="20">
        <f t="shared" si="2"/>
        <v>1</v>
      </c>
      <c r="K19" s="15"/>
    </row>
    <row r="20" spans="1:12" x14ac:dyDescent="0.25">
      <c r="A20" s="17" t="s">
        <v>78</v>
      </c>
      <c r="B20" s="18"/>
      <c r="C20" s="18"/>
      <c r="D20" s="18"/>
      <c r="E20" s="19">
        <f t="shared" si="3"/>
        <v>0</v>
      </c>
      <c r="F20" s="14">
        <f>'2022 Budget'!B14</f>
        <v>1000</v>
      </c>
      <c r="G20" s="19">
        <f t="shared" si="0"/>
        <v>1000</v>
      </c>
      <c r="H20" s="19">
        <f t="shared" si="1"/>
        <v>1000</v>
      </c>
      <c r="I20" s="20">
        <f t="shared" si="2"/>
        <v>1</v>
      </c>
      <c r="K20" s="15"/>
    </row>
    <row r="21" spans="1:12" x14ac:dyDescent="0.25">
      <c r="A21" s="17" t="s">
        <v>77</v>
      </c>
      <c r="B21" s="18"/>
      <c r="C21" s="18"/>
      <c r="D21" s="18"/>
      <c r="E21" s="19">
        <f t="shared" si="3"/>
        <v>0</v>
      </c>
      <c r="F21" s="14">
        <f>'2022 Budget'!B15</f>
        <v>3000</v>
      </c>
      <c r="G21" s="19">
        <f t="shared" si="0"/>
        <v>3000</v>
      </c>
      <c r="H21" s="19">
        <f t="shared" si="1"/>
        <v>3000</v>
      </c>
      <c r="I21" s="20">
        <f t="shared" si="2"/>
        <v>1</v>
      </c>
      <c r="K21" s="15"/>
    </row>
    <row r="22" spans="1:12" x14ac:dyDescent="0.25">
      <c r="A22" s="17" t="s">
        <v>18</v>
      </c>
      <c r="B22" s="18"/>
      <c r="C22" s="18"/>
      <c r="D22" s="18"/>
      <c r="E22" s="19">
        <f t="shared" si="3"/>
        <v>0</v>
      </c>
      <c r="F22" s="14">
        <f>'2022 Budget'!B16</f>
        <v>3300.9499999999935</v>
      </c>
      <c r="G22" s="19">
        <f t="shared" si="0"/>
        <v>3300.9499999999935</v>
      </c>
      <c r="H22" s="19">
        <f t="shared" si="1"/>
        <v>3300.9499999999935</v>
      </c>
      <c r="I22" s="20">
        <f t="shared" si="2"/>
        <v>1</v>
      </c>
      <c r="K22" s="18"/>
    </row>
    <row r="23" spans="1:12" x14ac:dyDescent="0.25">
      <c r="A23" s="24" t="s">
        <v>0</v>
      </c>
      <c r="B23" s="33">
        <f>SUM(B12:B22)</f>
        <v>350</v>
      </c>
      <c r="C23" s="33">
        <f>SUM(C12:C22)</f>
        <v>400</v>
      </c>
      <c r="D23" s="33">
        <f>SUM(D12:D22)</f>
        <v>100</v>
      </c>
      <c r="E23" s="33">
        <f>SUM(E12:E22)</f>
        <v>850</v>
      </c>
      <c r="F23" s="33">
        <f>SUM(F12:F22)</f>
        <v>22800.949999999993</v>
      </c>
      <c r="G23" s="33">
        <f t="shared" si="0"/>
        <v>21950.949999999993</v>
      </c>
      <c r="H23" s="33">
        <f t="shared" si="1"/>
        <v>21950.949999999993</v>
      </c>
      <c r="I23" s="25">
        <f t="shared" si="2"/>
        <v>0.96272085154346643</v>
      </c>
      <c r="J23" s="26"/>
      <c r="K23" s="16"/>
      <c r="L23" s="27"/>
    </row>
    <row r="26" spans="1:12" x14ac:dyDescent="0.25">
      <c r="A26" s="28" t="s">
        <v>50</v>
      </c>
    </row>
    <row r="27" spans="1:12" x14ac:dyDescent="0.25">
      <c r="A27" s="28" t="s">
        <v>51</v>
      </c>
    </row>
    <row r="28" spans="1:12" x14ac:dyDescent="0.25">
      <c r="A28" s="28" t="s">
        <v>52</v>
      </c>
    </row>
    <row r="29" spans="1:12" x14ac:dyDescent="0.25">
      <c r="A29" s="28" t="s">
        <v>53</v>
      </c>
    </row>
    <row r="30" spans="1:12" x14ac:dyDescent="0.25">
      <c r="G30" s="20"/>
    </row>
    <row r="31" spans="1:12" x14ac:dyDescent="0.25">
      <c r="A31" s="29" t="s">
        <v>48</v>
      </c>
    </row>
    <row r="32" spans="1:12" x14ac:dyDescent="0.25">
      <c r="A32" s="21" t="s">
        <v>49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90DFA-9233-4D8B-BECA-6AA335F61ECC}">
  <dimension ref="A1:M32"/>
  <sheetViews>
    <sheetView workbookViewId="0">
      <pane xSplit="1" topLeftCell="B1" activePane="topRight" state="frozen"/>
      <selection pane="topRight" activeCell="G26" sqref="G26"/>
    </sheetView>
  </sheetViews>
  <sheetFormatPr defaultColWidth="9.140625" defaultRowHeight="15" x14ac:dyDescent="0.25"/>
  <cols>
    <col min="1" max="1" width="38" style="17" bestFit="1" customWidth="1"/>
    <col min="2" max="2" width="12.140625" style="17" bestFit="1" customWidth="1"/>
    <col min="3" max="3" width="12.140625" style="17" customWidth="1"/>
    <col min="4" max="5" width="12.85546875" style="17" customWidth="1"/>
    <col min="6" max="6" width="11.5703125" style="17" bestFit="1" customWidth="1"/>
    <col min="7" max="7" width="25.28515625" style="17" customWidth="1"/>
    <col min="8" max="8" width="17.42578125" style="17" bestFit="1" customWidth="1"/>
    <col min="9" max="9" width="14.5703125" style="17" bestFit="1" customWidth="1"/>
    <col min="10" max="10" width="13.140625" style="20" customWidth="1"/>
    <col min="11" max="11" width="11.7109375" style="20" bestFit="1" customWidth="1"/>
    <col min="12" max="12" width="20.28515625" style="17" bestFit="1" customWidth="1"/>
    <col min="13" max="13" width="33.42578125" style="17" bestFit="1" customWidth="1"/>
    <col min="14" max="16384" width="9.140625" style="17"/>
  </cols>
  <sheetData>
    <row r="1" spans="1:13" x14ac:dyDescent="0.25">
      <c r="A1" s="17" t="str">
        <f t="array" aca="1" ref="A1" ca="1">"HLPORS Financial Report "&amp; MID(CELL("filename",A1),FIND("]",CELL("filename",A1))+1,255)</f>
        <v>HLPORS Financial Report Apr 2022</v>
      </c>
      <c r="H1" s="19"/>
      <c r="L1" s="18"/>
    </row>
    <row r="2" spans="1:13" x14ac:dyDescent="0.25">
      <c r="H2" s="19"/>
      <c r="L2" s="18"/>
    </row>
    <row r="3" spans="1:13" ht="18.75" x14ac:dyDescent="0.3">
      <c r="A3" s="22" t="s">
        <v>61</v>
      </c>
      <c r="B3" s="22"/>
      <c r="C3" s="22"/>
      <c r="D3" s="22"/>
      <c r="E3" s="22"/>
      <c r="H3" s="19"/>
      <c r="L3" s="18"/>
    </row>
    <row r="4" spans="1:13" x14ac:dyDescent="0.25">
      <c r="B4" s="13"/>
      <c r="C4" s="13"/>
      <c r="D4" s="13"/>
      <c r="E4" s="13"/>
      <c r="H4" s="19"/>
      <c r="L4" s="18"/>
    </row>
    <row r="5" spans="1:13" x14ac:dyDescent="0.25">
      <c r="A5" s="17" t="s">
        <v>87</v>
      </c>
      <c r="B5" s="30">
        <f>'2022 Budget'!C40</f>
        <v>5856.9999999999964</v>
      </c>
      <c r="C5" s="30"/>
      <c r="D5" s="30"/>
      <c r="E5" s="30"/>
      <c r="H5" s="19"/>
      <c r="L5" s="18"/>
    </row>
    <row r="6" spans="1:13" x14ac:dyDescent="0.25">
      <c r="A6" s="17" t="s">
        <v>88</v>
      </c>
      <c r="B6" s="30">
        <f>'2022 Budget'!C37</f>
        <v>16943.949999999997</v>
      </c>
      <c r="C6" s="30"/>
      <c r="D6" s="30"/>
      <c r="E6" s="30"/>
      <c r="H6" s="19"/>
      <c r="L6" s="18"/>
    </row>
    <row r="7" spans="1:13" x14ac:dyDescent="0.25">
      <c r="A7" s="31" t="s">
        <v>62</v>
      </c>
      <c r="B7" s="33">
        <f>B5+B6</f>
        <v>22800.949999999993</v>
      </c>
      <c r="C7" s="33"/>
      <c r="D7" s="33"/>
      <c r="E7" s="33"/>
      <c r="H7" s="19"/>
      <c r="L7" s="18"/>
    </row>
    <row r="8" spans="1:13" x14ac:dyDescent="0.25">
      <c r="H8" s="19"/>
      <c r="L8" s="18"/>
    </row>
    <row r="9" spans="1:13" x14ac:dyDescent="0.25">
      <c r="A9" s="21"/>
      <c r="H9" s="19"/>
      <c r="L9" s="18"/>
    </row>
    <row r="10" spans="1:13" ht="18.75" x14ac:dyDescent="0.3">
      <c r="A10" s="22" t="s">
        <v>34</v>
      </c>
      <c r="B10" s="23"/>
      <c r="C10" s="23"/>
      <c r="D10" s="23"/>
      <c r="E10" s="23"/>
      <c r="H10" s="19"/>
      <c r="I10" s="18"/>
    </row>
    <row r="11" spans="1:13" x14ac:dyDescent="0.25">
      <c r="B11" s="18" t="s">
        <v>68</v>
      </c>
      <c r="C11" s="18" t="s">
        <v>72</v>
      </c>
      <c r="D11" s="18" t="s">
        <v>73</v>
      </c>
      <c r="E11" s="18" t="s">
        <v>92</v>
      </c>
      <c r="F11" s="17" t="s">
        <v>35</v>
      </c>
      <c r="G11" s="18" t="s">
        <v>54</v>
      </c>
      <c r="H11" s="19" t="s">
        <v>36</v>
      </c>
      <c r="I11" s="17" t="s">
        <v>37</v>
      </c>
      <c r="J11" s="20" t="s">
        <v>38</v>
      </c>
      <c r="K11" s="20" t="s">
        <v>39</v>
      </c>
      <c r="L11" s="18" t="s">
        <v>40</v>
      </c>
      <c r="M11" s="17" t="s">
        <v>41</v>
      </c>
    </row>
    <row r="12" spans="1:13" x14ac:dyDescent="0.25">
      <c r="A12" s="17" t="s">
        <v>42</v>
      </c>
      <c r="B12" s="18">
        <v>350</v>
      </c>
      <c r="C12" s="18">
        <v>400</v>
      </c>
      <c r="D12" s="18">
        <v>100</v>
      </c>
      <c r="E12" s="18">
        <v>250</v>
      </c>
      <c r="F12" s="19">
        <f>SUM(B12:E12)</f>
        <v>1100</v>
      </c>
      <c r="G12" s="14">
        <f>'2022 Budget'!B6</f>
        <v>2500</v>
      </c>
      <c r="H12" s="19">
        <f t="shared" ref="H12:H23" si="0">G12-F12</f>
        <v>1400</v>
      </c>
      <c r="I12" s="19">
        <f t="shared" ref="I12:I23" si="1">G12-F12</f>
        <v>1400</v>
      </c>
      <c r="J12" s="20">
        <f t="shared" ref="J12:J23" si="2">I12/G12</f>
        <v>0.56000000000000005</v>
      </c>
      <c r="L12" s="15"/>
      <c r="M12" s="17" t="s">
        <v>93</v>
      </c>
    </row>
    <row r="13" spans="1:13" x14ac:dyDescent="0.25">
      <c r="A13" s="17" t="s">
        <v>43</v>
      </c>
      <c r="B13" s="18"/>
      <c r="C13" s="18"/>
      <c r="D13" s="18"/>
      <c r="E13" s="18"/>
      <c r="F13" s="19">
        <f t="shared" ref="F13:F22" si="3">SUM(B13:E13)</f>
        <v>0</v>
      </c>
      <c r="G13" s="14">
        <f>'2022 Budget'!B7</f>
        <v>500</v>
      </c>
      <c r="H13" s="19">
        <f t="shared" si="0"/>
        <v>500</v>
      </c>
      <c r="I13" s="19">
        <f t="shared" si="1"/>
        <v>500</v>
      </c>
      <c r="J13" s="20">
        <f t="shared" si="2"/>
        <v>1</v>
      </c>
      <c r="L13" s="15"/>
    </row>
    <row r="14" spans="1:13" x14ac:dyDescent="0.25">
      <c r="A14" s="17" t="s">
        <v>44</v>
      </c>
      <c r="B14" s="18"/>
      <c r="C14" s="18"/>
      <c r="D14" s="18"/>
      <c r="E14" s="18"/>
      <c r="F14" s="19">
        <f t="shared" si="3"/>
        <v>0</v>
      </c>
      <c r="G14" s="14">
        <f>'2022 Budget'!B8</f>
        <v>500</v>
      </c>
      <c r="H14" s="19">
        <f t="shared" si="0"/>
        <v>500</v>
      </c>
      <c r="I14" s="19">
        <f t="shared" si="1"/>
        <v>500</v>
      </c>
      <c r="J14" s="20">
        <f t="shared" si="2"/>
        <v>1</v>
      </c>
      <c r="L14" s="15"/>
    </row>
    <row r="15" spans="1:13" x14ac:dyDescent="0.25">
      <c r="A15" s="17" t="s">
        <v>59</v>
      </c>
      <c r="B15" s="18"/>
      <c r="C15" s="18"/>
      <c r="D15" s="18"/>
      <c r="E15" s="18"/>
      <c r="F15" s="19">
        <f t="shared" si="3"/>
        <v>0</v>
      </c>
      <c r="G15" s="14">
        <f>'2022 Budget'!B9</f>
        <v>500</v>
      </c>
      <c r="H15" s="19">
        <f t="shared" si="0"/>
        <v>500</v>
      </c>
      <c r="I15" s="19">
        <f t="shared" si="1"/>
        <v>500</v>
      </c>
      <c r="J15" s="20">
        <f t="shared" si="2"/>
        <v>1</v>
      </c>
      <c r="L15" s="15"/>
    </row>
    <row r="16" spans="1:13" x14ac:dyDescent="0.25">
      <c r="A16" s="17" t="s">
        <v>45</v>
      </c>
      <c r="B16" s="18"/>
      <c r="C16" s="18"/>
      <c r="D16" s="18"/>
      <c r="E16" s="18"/>
      <c r="F16" s="19">
        <f t="shared" si="3"/>
        <v>0</v>
      </c>
      <c r="G16" s="14">
        <f>'2022 Budget'!B10</f>
        <v>5000</v>
      </c>
      <c r="H16" s="19">
        <f t="shared" si="0"/>
        <v>5000</v>
      </c>
      <c r="I16" s="19">
        <f t="shared" si="1"/>
        <v>5000</v>
      </c>
      <c r="J16" s="20">
        <f t="shared" si="2"/>
        <v>1</v>
      </c>
      <c r="L16" s="15"/>
    </row>
    <row r="17" spans="1:13" x14ac:dyDescent="0.25">
      <c r="A17" s="17" t="s">
        <v>46</v>
      </c>
      <c r="B17" s="18"/>
      <c r="C17" s="18"/>
      <c r="D17" s="18"/>
      <c r="E17" s="18"/>
      <c r="F17" s="19">
        <f t="shared" si="3"/>
        <v>0</v>
      </c>
      <c r="G17" s="14">
        <f>'2022 Budget'!B11</f>
        <v>2000</v>
      </c>
      <c r="H17" s="19">
        <f t="shared" si="0"/>
        <v>2000</v>
      </c>
      <c r="I17" s="19">
        <f t="shared" si="1"/>
        <v>2000</v>
      </c>
      <c r="J17" s="20">
        <f t="shared" si="2"/>
        <v>1</v>
      </c>
      <c r="L17" s="15"/>
    </row>
    <row r="18" spans="1:13" x14ac:dyDescent="0.25">
      <c r="A18" s="17" t="s">
        <v>47</v>
      </c>
      <c r="B18" s="18"/>
      <c r="C18" s="18"/>
      <c r="D18" s="18"/>
      <c r="E18" s="18"/>
      <c r="F18" s="19">
        <f t="shared" si="3"/>
        <v>0</v>
      </c>
      <c r="G18" s="14">
        <f>'2022 Budget'!B12</f>
        <v>1500</v>
      </c>
      <c r="H18" s="19">
        <f t="shared" si="0"/>
        <v>1500</v>
      </c>
      <c r="I18" s="19">
        <f t="shared" si="1"/>
        <v>1500</v>
      </c>
      <c r="J18" s="20">
        <f t="shared" si="2"/>
        <v>1</v>
      </c>
      <c r="L18" s="15"/>
    </row>
    <row r="19" spans="1:13" x14ac:dyDescent="0.25">
      <c r="A19" s="17" t="s">
        <v>55</v>
      </c>
      <c r="B19" s="18"/>
      <c r="C19" s="18"/>
      <c r="D19" s="18"/>
      <c r="E19" s="18"/>
      <c r="F19" s="19">
        <f t="shared" si="3"/>
        <v>0</v>
      </c>
      <c r="G19" s="14">
        <f>'2022 Budget'!B13</f>
        <v>3000</v>
      </c>
      <c r="H19" s="19">
        <f t="shared" si="0"/>
        <v>3000</v>
      </c>
      <c r="I19" s="19">
        <f t="shared" si="1"/>
        <v>3000</v>
      </c>
      <c r="J19" s="20">
        <f t="shared" si="2"/>
        <v>1</v>
      </c>
      <c r="L19" s="15"/>
    </row>
    <row r="20" spans="1:13" x14ac:dyDescent="0.25">
      <c r="A20" s="17" t="s">
        <v>78</v>
      </c>
      <c r="B20" s="18"/>
      <c r="C20" s="18"/>
      <c r="D20" s="18"/>
      <c r="E20" s="18"/>
      <c r="F20" s="19">
        <f t="shared" si="3"/>
        <v>0</v>
      </c>
      <c r="G20" s="14">
        <f>'2022 Budget'!B14</f>
        <v>1000</v>
      </c>
      <c r="H20" s="19">
        <f t="shared" si="0"/>
        <v>1000</v>
      </c>
      <c r="I20" s="19">
        <f t="shared" si="1"/>
        <v>1000</v>
      </c>
      <c r="J20" s="20">
        <f t="shared" si="2"/>
        <v>1</v>
      </c>
      <c r="L20" s="15"/>
    </row>
    <row r="21" spans="1:13" x14ac:dyDescent="0.25">
      <c r="A21" s="17" t="s">
        <v>77</v>
      </c>
      <c r="B21" s="18"/>
      <c r="C21" s="18"/>
      <c r="D21" s="18"/>
      <c r="E21" s="18">
        <v>25</v>
      </c>
      <c r="F21" s="19">
        <f t="shared" si="3"/>
        <v>25</v>
      </c>
      <c r="G21" s="14">
        <f>'2022 Budget'!B15</f>
        <v>3000</v>
      </c>
      <c r="H21" s="19">
        <f>G21-F21</f>
        <v>2975</v>
      </c>
      <c r="I21" s="19">
        <f t="shared" si="1"/>
        <v>2975</v>
      </c>
      <c r="J21" s="20">
        <f t="shared" si="2"/>
        <v>0.9916666666666667</v>
      </c>
      <c r="L21" s="15"/>
      <c r="M21" s="17" t="s">
        <v>97</v>
      </c>
    </row>
    <row r="22" spans="1:13" x14ac:dyDescent="0.25">
      <c r="A22" s="17" t="s">
        <v>18</v>
      </c>
      <c r="B22" s="18"/>
      <c r="C22" s="18"/>
      <c r="D22" s="18"/>
      <c r="E22" s="18"/>
      <c r="F22" s="19">
        <f t="shared" si="3"/>
        <v>0</v>
      </c>
      <c r="G22" s="14">
        <f>'2022 Budget'!B16</f>
        <v>3300.9499999999935</v>
      </c>
      <c r="H22" s="19">
        <f t="shared" si="0"/>
        <v>3300.9499999999935</v>
      </c>
      <c r="I22" s="19">
        <f t="shared" si="1"/>
        <v>3300.9499999999935</v>
      </c>
      <c r="J22" s="20">
        <f t="shared" si="2"/>
        <v>1</v>
      </c>
      <c r="L22" s="18"/>
    </row>
    <row r="23" spans="1:13" x14ac:dyDescent="0.25">
      <c r="A23" s="24" t="s">
        <v>0</v>
      </c>
      <c r="B23" s="33">
        <f t="shared" ref="B23:G23" si="4">SUM(B12:B22)</f>
        <v>350</v>
      </c>
      <c r="C23" s="33">
        <f t="shared" si="4"/>
        <v>400</v>
      </c>
      <c r="D23" s="33">
        <f t="shared" si="4"/>
        <v>100</v>
      </c>
      <c r="E23" s="33">
        <f t="shared" si="4"/>
        <v>275</v>
      </c>
      <c r="F23" s="33">
        <f t="shared" si="4"/>
        <v>1125</v>
      </c>
      <c r="G23" s="33">
        <f t="shared" si="4"/>
        <v>22800.949999999993</v>
      </c>
      <c r="H23" s="33">
        <f t="shared" si="0"/>
        <v>21675.949999999993</v>
      </c>
      <c r="I23" s="33">
        <f t="shared" si="1"/>
        <v>21675.949999999993</v>
      </c>
      <c r="J23" s="25">
        <f t="shared" si="2"/>
        <v>0.95065995057223496</v>
      </c>
      <c r="K23" s="26"/>
      <c r="L23" s="16"/>
      <c r="M23" s="27"/>
    </row>
    <row r="26" spans="1:13" x14ac:dyDescent="0.25">
      <c r="A26" s="28" t="s">
        <v>50</v>
      </c>
    </row>
    <row r="27" spans="1:13" x14ac:dyDescent="0.25">
      <c r="A27" s="28" t="s">
        <v>51</v>
      </c>
    </row>
    <row r="28" spans="1:13" x14ac:dyDescent="0.25">
      <c r="A28" s="28" t="s">
        <v>52</v>
      </c>
    </row>
    <row r="29" spans="1:13" x14ac:dyDescent="0.25">
      <c r="A29" s="28" t="s">
        <v>53</v>
      </c>
    </row>
    <row r="30" spans="1:13" x14ac:dyDescent="0.25">
      <c r="H30" s="20"/>
    </row>
    <row r="31" spans="1:13" x14ac:dyDescent="0.25">
      <c r="A31" s="29" t="s">
        <v>48</v>
      </c>
    </row>
    <row r="32" spans="1:13" x14ac:dyDescent="0.25">
      <c r="A32" s="21" t="s">
        <v>49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3F7BB-81A1-46FD-A8A5-18C39B8CB9DA}">
  <dimension ref="A1:N32"/>
  <sheetViews>
    <sheetView workbookViewId="0">
      <pane xSplit="1" topLeftCell="D1" activePane="topRight" state="frozen"/>
      <selection pane="topRight" activeCell="N27" sqref="N27"/>
    </sheetView>
  </sheetViews>
  <sheetFormatPr defaultColWidth="9.140625" defaultRowHeight="15" x14ac:dyDescent="0.25"/>
  <cols>
    <col min="1" max="1" width="38" style="17" bestFit="1" customWidth="1"/>
    <col min="2" max="2" width="12.140625" style="17" bestFit="1" customWidth="1"/>
    <col min="3" max="3" width="12.140625" style="17" customWidth="1"/>
    <col min="4" max="6" width="12.85546875" style="17" customWidth="1"/>
    <col min="7" max="7" width="11.5703125" style="17" bestFit="1" customWidth="1"/>
    <col min="8" max="8" width="25.28515625" style="17" customWidth="1"/>
    <col min="9" max="9" width="17.42578125" style="17" bestFit="1" customWidth="1"/>
    <col min="10" max="10" width="14.5703125" style="17" bestFit="1" customWidth="1"/>
    <col min="11" max="11" width="13.140625" style="20" customWidth="1"/>
    <col min="12" max="12" width="11.7109375" style="20" bestFit="1" customWidth="1"/>
    <col min="13" max="13" width="20.28515625" style="17" bestFit="1" customWidth="1"/>
    <col min="14" max="14" width="33.42578125" style="17" bestFit="1" customWidth="1"/>
    <col min="15" max="16384" width="9.140625" style="17"/>
  </cols>
  <sheetData>
    <row r="1" spans="1:14" x14ac:dyDescent="0.25">
      <c r="A1" s="17" t="str">
        <f t="array" aca="1" ref="A1" ca="1">"HLPORS Financial Report "&amp; MID(CELL("filename",A1),FIND("]",CELL("filename",A1))+1,255)</f>
        <v>HLPORS Financial Report May 2022</v>
      </c>
      <c r="I1" s="19"/>
      <c r="M1" s="18"/>
    </row>
    <row r="2" spans="1:14" x14ac:dyDescent="0.25">
      <c r="I2" s="19"/>
      <c r="M2" s="18"/>
    </row>
    <row r="3" spans="1:14" ht="18.75" x14ac:dyDescent="0.3">
      <c r="A3" s="22" t="s">
        <v>61</v>
      </c>
      <c r="B3" s="22"/>
      <c r="C3" s="22"/>
      <c r="D3" s="22"/>
      <c r="E3" s="22"/>
      <c r="F3" s="22"/>
      <c r="I3" s="19"/>
      <c r="M3" s="18"/>
    </row>
    <row r="4" spans="1:14" x14ac:dyDescent="0.25">
      <c r="B4" s="13"/>
      <c r="C4" s="13"/>
      <c r="D4" s="13"/>
      <c r="E4" s="13"/>
      <c r="F4" s="13"/>
      <c r="I4" s="19"/>
      <c r="M4" s="18"/>
    </row>
    <row r="5" spans="1:14" x14ac:dyDescent="0.25">
      <c r="A5" s="17" t="s">
        <v>87</v>
      </c>
      <c r="B5" s="30">
        <f>'2022 Budget'!C40</f>
        <v>5856.9999999999964</v>
      </c>
      <c r="C5" s="30"/>
      <c r="D5" s="30"/>
      <c r="E5" s="30"/>
      <c r="F5" s="30"/>
      <c r="I5" s="19"/>
      <c r="M5" s="18"/>
    </row>
    <row r="6" spans="1:14" x14ac:dyDescent="0.25">
      <c r="A6" s="17" t="s">
        <v>88</v>
      </c>
      <c r="B6" s="30">
        <f>'2022 Budget'!C37</f>
        <v>16943.949999999997</v>
      </c>
      <c r="C6" s="30"/>
      <c r="D6" s="30"/>
      <c r="E6" s="30"/>
      <c r="F6" s="30"/>
      <c r="I6" s="19"/>
      <c r="M6" s="18"/>
    </row>
    <row r="7" spans="1:14" x14ac:dyDescent="0.25">
      <c r="A7" s="31" t="s">
        <v>62</v>
      </c>
      <c r="B7" s="33">
        <f>B5+B6</f>
        <v>22800.949999999993</v>
      </c>
      <c r="C7" s="33"/>
      <c r="D7" s="33"/>
      <c r="E7" s="33"/>
      <c r="F7" s="33"/>
      <c r="I7" s="19"/>
      <c r="M7" s="18"/>
    </row>
    <row r="8" spans="1:14" x14ac:dyDescent="0.25">
      <c r="I8" s="19"/>
      <c r="M8" s="18"/>
    </row>
    <row r="9" spans="1:14" x14ac:dyDescent="0.25">
      <c r="A9" s="21"/>
      <c r="I9" s="19"/>
      <c r="M9" s="18"/>
    </row>
    <row r="10" spans="1:14" ht="18.75" x14ac:dyDescent="0.3">
      <c r="A10" s="22" t="s">
        <v>34</v>
      </c>
      <c r="B10" s="23"/>
      <c r="C10" s="23"/>
      <c r="D10" s="23"/>
      <c r="E10" s="23"/>
      <c r="F10" s="23"/>
      <c r="I10" s="19"/>
      <c r="J10" s="18"/>
    </row>
    <row r="11" spans="1:14" x14ac:dyDescent="0.25">
      <c r="B11" s="18" t="s">
        <v>68</v>
      </c>
      <c r="C11" s="18" t="s">
        <v>72</v>
      </c>
      <c r="D11" s="18" t="s">
        <v>73</v>
      </c>
      <c r="E11" s="18" t="s">
        <v>92</v>
      </c>
      <c r="F11" s="18" t="s">
        <v>94</v>
      </c>
      <c r="G11" s="17" t="s">
        <v>35</v>
      </c>
      <c r="H11" s="18" t="s">
        <v>54</v>
      </c>
      <c r="I11" s="19" t="s">
        <v>36</v>
      </c>
      <c r="J11" s="17" t="s">
        <v>37</v>
      </c>
      <c r="K11" s="20" t="s">
        <v>38</v>
      </c>
      <c r="L11" s="20" t="s">
        <v>39</v>
      </c>
      <c r="M11" s="18" t="s">
        <v>40</v>
      </c>
      <c r="N11" s="17" t="s">
        <v>41</v>
      </c>
    </row>
    <row r="12" spans="1:14" x14ac:dyDescent="0.25">
      <c r="A12" s="17" t="s">
        <v>42</v>
      </c>
      <c r="B12" s="18">
        <v>350</v>
      </c>
      <c r="C12" s="18">
        <v>400</v>
      </c>
      <c r="D12" s="18">
        <v>100</v>
      </c>
      <c r="E12" s="18">
        <v>250</v>
      </c>
      <c r="F12" s="18">
        <v>50</v>
      </c>
      <c r="G12" s="19">
        <f>SUM(B12:F12)</f>
        <v>1150</v>
      </c>
      <c r="H12" s="14">
        <f>'2022 Budget'!B6</f>
        <v>2500</v>
      </c>
      <c r="I12" s="19">
        <f t="shared" ref="I12:I23" si="0">H12-G12</f>
        <v>1350</v>
      </c>
      <c r="J12" s="19">
        <f t="shared" ref="J12:J23" si="1">H12-G12</f>
        <v>1350</v>
      </c>
      <c r="K12" s="20">
        <f t="shared" ref="K12:K23" si="2">J12/H12</f>
        <v>0.54</v>
      </c>
      <c r="M12" s="15"/>
      <c r="N12" s="17" t="s">
        <v>95</v>
      </c>
    </row>
    <row r="13" spans="1:14" x14ac:dyDescent="0.25">
      <c r="A13" s="17" t="s">
        <v>43</v>
      </c>
      <c r="B13" s="18"/>
      <c r="C13" s="18"/>
      <c r="D13" s="18"/>
      <c r="E13" s="18"/>
      <c r="F13" s="18"/>
      <c r="G13" s="19">
        <f t="shared" ref="G13:G22" si="3">SUM(B13:F13)</f>
        <v>0</v>
      </c>
      <c r="H13" s="14">
        <f>'2022 Budget'!B7</f>
        <v>500</v>
      </c>
      <c r="I13" s="19">
        <f t="shared" si="0"/>
        <v>500</v>
      </c>
      <c r="J13" s="19">
        <f t="shared" si="1"/>
        <v>500</v>
      </c>
      <c r="K13" s="20">
        <f t="shared" si="2"/>
        <v>1</v>
      </c>
      <c r="M13" s="15"/>
    </row>
    <row r="14" spans="1:14" x14ac:dyDescent="0.25">
      <c r="A14" s="17" t="s">
        <v>44</v>
      </c>
      <c r="B14" s="18"/>
      <c r="C14" s="18"/>
      <c r="D14" s="18"/>
      <c r="E14" s="18"/>
      <c r="F14" s="18"/>
      <c r="G14" s="19">
        <f t="shared" si="3"/>
        <v>0</v>
      </c>
      <c r="H14" s="14">
        <f>'2022 Budget'!B8</f>
        <v>500</v>
      </c>
      <c r="I14" s="19">
        <f t="shared" si="0"/>
        <v>500</v>
      </c>
      <c r="J14" s="19">
        <f t="shared" si="1"/>
        <v>500</v>
      </c>
      <c r="K14" s="20">
        <f t="shared" si="2"/>
        <v>1</v>
      </c>
      <c r="M14" s="15"/>
    </row>
    <row r="15" spans="1:14" x14ac:dyDescent="0.25">
      <c r="A15" s="17" t="s">
        <v>59</v>
      </c>
      <c r="B15" s="18"/>
      <c r="C15" s="18"/>
      <c r="D15" s="18"/>
      <c r="E15" s="18"/>
      <c r="F15" s="18"/>
      <c r="G15" s="19">
        <f t="shared" si="3"/>
        <v>0</v>
      </c>
      <c r="H15" s="14">
        <f>'2022 Budget'!B9</f>
        <v>500</v>
      </c>
      <c r="I15" s="19">
        <f t="shared" si="0"/>
        <v>500</v>
      </c>
      <c r="J15" s="19">
        <f t="shared" si="1"/>
        <v>500</v>
      </c>
      <c r="K15" s="20">
        <f t="shared" si="2"/>
        <v>1</v>
      </c>
      <c r="M15" s="15"/>
    </row>
    <row r="16" spans="1:14" x14ac:dyDescent="0.25">
      <c r="A16" s="17" t="s">
        <v>45</v>
      </c>
      <c r="B16" s="18"/>
      <c r="C16" s="18"/>
      <c r="D16" s="18"/>
      <c r="E16" s="18"/>
      <c r="F16" s="18"/>
      <c r="G16" s="19">
        <f t="shared" si="3"/>
        <v>0</v>
      </c>
      <c r="H16" s="14">
        <f>'2022 Budget'!B10</f>
        <v>5000</v>
      </c>
      <c r="I16" s="19">
        <f t="shared" si="0"/>
        <v>5000</v>
      </c>
      <c r="J16" s="19">
        <f t="shared" si="1"/>
        <v>5000</v>
      </c>
      <c r="K16" s="20">
        <f t="shared" si="2"/>
        <v>1</v>
      </c>
      <c r="M16" s="15"/>
    </row>
    <row r="17" spans="1:14" x14ac:dyDescent="0.25">
      <c r="A17" s="17" t="s">
        <v>46</v>
      </c>
      <c r="B17" s="18"/>
      <c r="C17" s="18"/>
      <c r="D17" s="18"/>
      <c r="E17" s="18"/>
      <c r="F17" s="18"/>
      <c r="G17" s="19">
        <f t="shared" si="3"/>
        <v>0</v>
      </c>
      <c r="H17" s="14">
        <f>'2022 Budget'!B11</f>
        <v>2000</v>
      </c>
      <c r="I17" s="19">
        <f t="shared" si="0"/>
        <v>2000</v>
      </c>
      <c r="J17" s="19">
        <f t="shared" si="1"/>
        <v>2000</v>
      </c>
      <c r="K17" s="20">
        <f t="shared" si="2"/>
        <v>1</v>
      </c>
      <c r="M17" s="15"/>
    </row>
    <row r="18" spans="1:14" x14ac:dyDescent="0.25">
      <c r="A18" s="17" t="s">
        <v>47</v>
      </c>
      <c r="B18" s="18"/>
      <c r="C18" s="18"/>
      <c r="D18" s="18"/>
      <c r="E18" s="18"/>
      <c r="F18" s="18"/>
      <c r="G18" s="19">
        <f t="shared" si="3"/>
        <v>0</v>
      </c>
      <c r="H18" s="14">
        <f>'2022 Budget'!B12</f>
        <v>1500</v>
      </c>
      <c r="I18" s="19">
        <f t="shared" si="0"/>
        <v>1500</v>
      </c>
      <c r="J18" s="19">
        <f t="shared" si="1"/>
        <v>1500</v>
      </c>
      <c r="K18" s="20">
        <f t="shared" si="2"/>
        <v>1</v>
      </c>
      <c r="M18" s="15"/>
    </row>
    <row r="19" spans="1:14" x14ac:dyDescent="0.25">
      <c r="A19" s="17" t="s">
        <v>55</v>
      </c>
      <c r="B19" s="18"/>
      <c r="C19" s="18"/>
      <c r="D19" s="18"/>
      <c r="E19" s="18"/>
      <c r="F19" s="18"/>
      <c r="G19" s="19">
        <f t="shared" si="3"/>
        <v>0</v>
      </c>
      <c r="H19" s="14">
        <f>'2022 Budget'!B13</f>
        <v>3000</v>
      </c>
      <c r="I19" s="19">
        <f t="shared" si="0"/>
        <v>3000</v>
      </c>
      <c r="J19" s="19">
        <f t="shared" si="1"/>
        <v>3000</v>
      </c>
      <c r="K19" s="20">
        <f t="shared" si="2"/>
        <v>1</v>
      </c>
      <c r="M19" s="15"/>
    </row>
    <row r="20" spans="1:14" x14ac:dyDescent="0.25">
      <c r="A20" s="17" t="s">
        <v>78</v>
      </c>
      <c r="B20" s="18"/>
      <c r="C20" s="18"/>
      <c r="D20" s="18"/>
      <c r="E20" s="18"/>
      <c r="F20" s="18">
        <v>500</v>
      </c>
      <c r="G20" s="19">
        <f t="shared" si="3"/>
        <v>500</v>
      </c>
      <c r="H20" s="14">
        <f>'2022 Budget'!B14</f>
        <v>1000</v>
      </c>
      <c r="I20" s="19">
        <f t="shared" si="0"/>
        <v>500</v>
      </c>
      <c r="J20" s="19">
        <f t="shared" si="1"/>
        <v>500</v>
      </c>
      <c r="K20" s="20">
        <f t="shared" si="2"/>
        <v>0.5</v>
      </c>
      <c r="M20" s="15"/>
      <c r="N20" s="17" t="s">
        <v>96</v>
      </c>
    </row>
    <row r="21" spans="1:14" x14ac:dyDescent="0.25">
      <c r="A21" s="17" t="s">
        <v>77</v>
      </c>
      <c r="B21" s="18"/>
      <c r="C21" s="18"/>
      <c r="D21" s="18"/>
      <c r="E21" s="18">
        <v>25</v>
      </c>
      <c r="F21" s="18">
        <v>25</v>
      </c>
      <c r="G21" s="19">
        <f t="shared" si="3"/>
        <v>50</v>
      </c>
      <c r="H21" s="14">
        <f>'2022 Budget'!B15</f>
        <v>3000</v>
      </c>
      <c r="I21" s="19">
        <f t="shared" si="0"/>
        <v>2950</v>
      </c>
      <c r="J21" s="19">
        <f t="shared" si="1"/>
        <v>2950</v>
      </c>
      <c r="K21" s="20">
        <f t="shared" si="2"/>
        <v>0.98333333333333328</v>
      </c>
      <c r="M21" s="15"/>
      <c r="N21" s="17" t="s">
        <v>98</v>
      </c>
    </row>
    <row r="22" spans="1:14" x14ac:dyDescent="0.25">
      <c r="A22" s="17" t="s">
        <v>18</v>
      </c>
      <c r="B22" s="18"/>
      <c r="C22" s="18"/>
      <c r="D22" s="18"/>
      <c r="E22" s="18"/>
      <c r="F22" s="18"/>
      <c r="G22" s="19">
        <f t="shared" si="3"/>
        <v>0</v>
      </c>
      <c r="H22" s="14">
        <f>'2022 Budget'!B16</f>
        <v>3300.9499999999935</v>
      </c>
      <c r="I22" s="19">
        <f t="shared" si="0"/>
        <v>3300.9499999999935</v>
      </c>
      <c r="J22" s="19">
        <f t="shared" si="1"/>
        <v>3300.9499999999935</v>
      </c>
      <c r="K22" s="20">
        <f t="shared" si="2"/>
        <v>1</v>
      </c>
      <c r="M22" s="18"/>
    </row>
    <row r="23" spans="1:14" x14ac:dyDescent="0.25">
      <c r="A23" s="24" t="s">
        <v>0</v>
      </c>
      <c r="B23" s="33">
        <f t="shared" ref="B23:H23" si="4">SUM(B12:B22)</f>
        <v>350</v>
      </c>
      <c r="C23" s="33">
        <f t="shared" si="4"/>
        <v>400</v>
      </c>
      <c r="D23" s="33">
        <f t="shared" si="4"/>
        <v>100</v>
      </c>
      <c r="E23" s="33">
        <f t="shared" si="4"/>
        <v>275</v>
      </c>
      <c r="F23" s="33"/>
      <c r="G23" s="33">
        <f t="shared" si="4"/>
        <v>1700</v>
      </c>
      <c r="H23" s="33">
        <f t="shared" si="4"/>
        <v>22800.949999999993</v>
      </c>
      <c r="I23" s="33">
        <f t="shared" si="0"/>
        <v>21100.949999999993</v>
      </c>
      <c r="J23" s="33">
        <f t="shared" si="1"/>
        <v>21100.949999999993</v>
      </c>
      <c r="K23" s="25">
        <f t="shared" si="2"/>
        <v>0.92544170308693274</v>
      </c>
      <c r="L23" s="26"/>
      <c r="M23" s="16"/>
      <c r="N23" s="27"/>
    </row>
    <row r="26" spans="1:14" x14ac:dyDescent="0.25">
      <c r="A26" s="28" t="s">
        <v>50</v>
      </c>
    </row>
    <row r="27" spans="1:14" x14ac:dyDescent="0.25">
      <c r="A27" s="28" t="s">
        <v>51</v>
      </c>
    </row>
    <row r="28" spans="1:14" x14ac:dyDescent="0.25">
      <c r="A28" s="28" t="s">
        <v>52</v>
      </c>
    </row>
    <row r="29" spans="1:14" x14ac:dyDescent="0.25">
      <c r="A29" s="28" t="s">
        <v>53</v>
      </c>
    </row>
    <row r="30" spans="1:14" x14ac:dyDescent="0.25">
      <c r="I30" s="20"/>
    </row>
    <row r="31" spans="1:14" x14ac:dyDescent="0.25">
      <c r="A31" s="29" t="s">
        <v>48</v>
      </c>
    </row>
    <row r="32" spans="1:14" x14ac:dyDescent="0.25">
      <c r="A32" s="21" t="s">
        <v>49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CDAD6-A49F-4ED5-8BD7-68971A33BB4C}">
  <dimension ref="A1:O32"/>
  <sheetViews>
    <sheetView topLeftCell="A7" workbookViewId="0">
      <pane xSplit="1" topLeftCell="E1" activePane="topRight" state="frozen"/>
      <selection pane="topRight" activeCell="K35" sqref="K35"/>
    </sheetView>
  </sheetViews>
  <sheetFormatPr defaultColWidth="9.140625" defaultRowHeight="15" x14ac:dyDescent="0.25"/>
  <cols>
    <col min="1" max="1" width="38" style="17" bestFit="1" customWidth="1"/>
    <col min="2" max="2" width="12.140625" style="17" bestFit="1" customWidth="1"/>
    <col min="3" max="3" width="12.140625" style="17" customWidth="1"/>
    <col min="4" max="7" width="12.85546875" style="17" customWidth="1"/>
    <col min="8" max="8" width="11.5703125" style="17" bestFit="1" customWidth="1"/>
    <col min="9" max="9" width="25.28515625" style="17" customWidth="1"/>
    <col min="10" max="10" width="17.42578125" style="17" bestFit="1" customWidth="1"/>
    <col min="11" max="11" width="14.5703125" style="17" bestFit="1" customWidth="1"/>
    <col min="12" max="12" width="13.140625" style="20" customWidth="1"/>
    <col min="13" max="13" width="11.7109375" style="20" bestFit="1" customWidth="1"/>
    <col min="14" max="14" width="20.28515625" style="17" bestFit="1" customWidth="1"/>
    <col min="15" max="15" width="33.42578125" style="17" bestFit="1" customWidth="1"/>
    <col min="16" max="16384" width="9.140625" style="17"/>
  </cols>
  <sheetData>
    <row r="1" spans="1:15" x14ac:dyDescent="0.25">
      <c r="A1" s="17" t="str">
        <f t="array" aca="1" ref="A1" ca="1">"HLPORS Financial Report "&amp; MID(CELL("filename",A1),FIND("]",CELL("filename",A1))+1,255)</f>
        <v>HLPORS Financial Report Jun 2022</v>
      </c>
      <c r="J1" s="19"/>
      <c r="N1" s="18"/>
    </row>
    <row r="2" spans="1:15" x14ac:dyDescent="0.25">
      <c r="J2" s="19"/>
      <c r="N2" s="18"/>
    </row>
    <row r="3" spans="1:15" ht="18.75" x14ac:dyDescent="0.3">
      <c r="A3" s="22" t="s">
        <v>61</v>
      </c>
      <c r="B3" s="22"/>
      <c r="C3" s="22"/>
      <c r="D3" s="22"/>
      <c r="E3" s="22"/>
      <c r="F3" s="22"/>
      <c r="G3" s="22"/>
      <c r="J3" s="19"/>
      <c r="N3" s="18"/>
    </row>
    <row r="4" spans="1:15" x14ac:dyDescent="0.25">
      <c r="B4" s="13"/>
      <c r="C4" s="13"/>
      <c r="D4" s="13"/>
      <c r="E4" s="13"/>
      <c r="F4" s="13"/>
      <c r="G4" s="13"/>
      <c r="J4" s="19"/>
      <c r="N4" s="18"/>
    </row>
    <row r="5" spans="1:15" x14ac:dyDescent="0.25">
      <c r="A5" s="17" t="s">
        <v>87</v>
      </c>
      <c r="B5" s="30">
        <f>'2022 Budget'!C40</f>
        <v>5856.9999999999964</v>
      </c>
      <c r="C5" s="30"/>
      <c r="D5" s="30"/>
      <c r="E5" s="30"/>
      <c r="F5" s="30"/>
      <c r="G5" s="30"/>
      <c r="J5" s="19"/>
      <c r="N5" s="18"/>
    </row>
    <row r="6" spans="1:15" x14ac:dyDescent="0.25">
      <c r="A6" s="17" t="s">
        <v>88</v>
      </c>
      <c r="B6" s="30">
        <f>'2022 Budget'!C37</f>
        <v>16943.949999999997</v>
      </c>
      <c r="C6" s="30"/>
      <c r="D6" s="30"/>
      <c r="E6" s="30"/>
      <c r="F6" s="30"/>
      <c r="G6" s="30"/>
      <c r="J6" s="19"/>
      <c r="N6" s="18"/>
    </row>
    <row r="7" spans="1:15" x14ac:dyDescent="0.25">
      <c r="A7" s="31" t="s">
        <v>62</v>
      </c>
      <c r="B7" s="33">
        <f>B5+B6</f>
        <v>22800.949999999993</v>
      </c>
      <c r="C7" s="33"/>
      <c r="D7" s="33"/>
      <c r="E7" s="33"/>
      <c r="F7" s="33"/>
      <c r="G7" s="33"/>
      <c r="J7" s="19"/>
      <c r="N7" s="18"/>
    </row>
    <row r="8" spans="1:15" x14ac:dyDescent="0.25">
      <c r="J8" s="19"/>
      <c r="N8" s="18"/>
    </row>
    <row r="9" spans="1:15" x14ac:dyDescent="0.25">
      <c r="A9" s="21"/>
      <c r="J9" s="19"/>
      <c r="N9" s="18"/>
    </row>
    <row r="10" spans="1:15" ht="18.75" x14ac:dyDescent="0.3">
      <c r="A10" s="22" t="s">
        <v>34</v>
      </c>
      <c r="B10" s="23"/>
      <c r="C10" s="23"/>
      <c r="D10" s="23"/>
      <c r="E10" s="23"/>
      <c r="F10" s="23"/>
      <c r="G10" s="23"/>
      <c r="J10" s="19"/>
      <c r="K10" s="18"/>
    </row>
    <row r="11" spans="1:15" x14ac:dyDescent="0.25">
      <c r="B11" s="18" t="s">
        <v>68</v>
      </c>
      <c r="C11" s="18" t="s">
        <v>72</v>
      </c>
      <c r="D11" s="18" t="s">
        <v>73</v>
      </c>
      <c r="E11" s="18" t="s">
        <v>92</v>
      </c>
      <c r="F11" s="18" t="s">
        <v>94</v>
      </c>
      <c r="G11" s="18" t="s">
        <v>99</v>
      </c>
      <c r="H11" s="17" t="s">
        <v>35</v>
      </c>
      <c r="I11" s="18" t="s">
        <v>54</v>
      </c>
      <c r="J11" s="19" t="s">
        <v>36</v>
      </c>
      <c r="K11" s="17" t="s">
        <v>37</v>
      </c>
      <c r="L11" s="20" t="s">
        <v>38</v>
      </c>
      <c r="M11" s="20" t="s">
        <v>39</v>
      </c>
      <c r="N11" s="18" t="s">
        <v>40</v>
      </c>
      <c r="O11" s="17" t="s">
        <v>41</v>
      </c>
    </row>
    <row r="12" spans="1:15" x14ac:dyDescent="0.25">
      <c r="A12" s="17" t="s">
        <v>42</v>
      </c>
      <c r="B12" s="18">
        <v>350</v>
      </c>
      <c r="C12" s="18">
        <v>400</v>
      </c>
      <c r="D12" s="18">
        <v>100</v>
      </c>
      <c r="E12" s="18">
        <v>250</v>
      </c>
      <c r="F12" s="18">
        <v>50</v>
      </c>
      <c r="G12" s="18">
        <v>200</v>
      </c>
      <c r="H12" s="19">
        <f>SUM(B12:G12)</f>
        <v>1350</v>
      </c>
      <c r="I12" s="14">
        <f>'2022 Budget'!B6</f>
        <v>2500</v>
      </c>
      <c r="J12" s="19">
        <f t="shared" ref="J12:J23" si="0">I12-H12</f>
        <v>1150</v>
      </c>
      <c r="K12" s="19">
        <f t="shared" ref="K12:K23" si="1">I12-H12</f>
        <v>1150</v>
      </c>
      <c r="L12" s="20">
        <f t="shared" ref="L12:L23" si="2">K12/I12</f>
        <v>0.46</v>
      </c>
      <c r="N12" s="15"/>
      <c r="O12" s="17" t="s">
        <v>100</v>
      </c>
    </row>
    <row r="13" spans="1:15" x14ac:dyDescent="0.25">
      <c r="A13" s="17" t="s">
        <v>43</v>
      </c>
      <c r="B13" s="18"/>
      <c r="C13" s="18"/>
      <c r="D13" s="18"/>
      <c r="E13" s="18"/>
      <c r="F13" s="18"/>
      <c r="G13" s="18"/>
      <c r="H13" s="19">
        <f t="shared" ref="H13:H22" si="3">SUM(B13:G13)</f>
        <v>0</v>
      </c>
      <c r="I13" s="14">
        <f>'2022 Budget'!B7</f>
        <v>500</v>
      </c>
      <c r="J13" s="19">
        <f t="shared" si="0"/>
        <v>500</v>
      </c>
      <c r="K13" s="19">
        <f t="shared" si="1"/>
        <v>500</v>
      </c>
      <c r="L13" s="20">
        <f t="shared" si="2"/>
        <v>1</v>
      </c>
      <c r="N13" s="15"/>
    </row>
    <row r="14" spans="1:15" x14ac:dyDescent="0.25">
      <c r="A14" s="17" t="s">
        <v>44</v>
      </c>
      <c r="B14" s="18"/>
      <c r="C14" s="18"/>
      <c r="D14" s="18"/>
      <c r="E14" s="18"/>
      <c r="F14" s="18"/>
      <c r="G14" s="18"/>
      <c r="H14" s="19">
        <f t="shared" si="3"/>
        <v>0</v>
      </c>
      <c r="I14" s="14">
        <f>'2022 Budget'!B8</f>
        <v>500</v>
      </c>
      <c r="J14" s="19">
        <f t="shared" si="0"/>
        <v>500</v>
      </c>
      <c r="K14" s="19">
        <f t="shared" si="1"/>
        <v>500</v>
      </c>
      <c r="L14" s="20">
        <f t="shared" si="2"/>
        <v>1</v>
      </c>
      <c r="N14" s="15"/>
    </row>
    <row r="15" spans="1:15" x14ac:dyDescent="0.25">
      <c r="A15" s="17" t="s">
        <v>59</v>
      </c>
      <c r="B15" s="18"/>
      <c r="C15" s="18"/>
      <c r="D15" s="18"/>
      <c r="E15" s="18"/>
      <c r="F15" s="18"/>
      <c r="G15" s="18"/>
      <c r="H15" s="19">
        <f t="shared" si="3"/>
        <v>0</v>
      </c>
      <c r="I15" s="14">
        <f>'2022 Budget'!B9</f>
        <v>500</v>
      </c>
      <c r="J15" s="19">
        <f t="shared" si="0"/>
        <v>500</v>
      </c>
      <c r="K15" s="19">
        <f t="shared" si="1"/>
        <v>500</v>
      </c>
      <c r="L15" s="20">
        <f t="shared" si="2"/>
        <v>1</v>
      </c>
      <c r="N15" s="15"/>
    </row>
    <row r="16" spans="1:15" x14ac:dyDescent="0.25">
      <c r="A16" s="17" t="s">
        <v>45</v>
      </c>
      <c r="B16" s="18"/>
      <c r="C16" s="18"/>
      <c r="D16" s="18"/>
      <c r="E16" s="18"/>
      <c r="F16" s="18"/>
      <c r="G16" s="18">
        <v>800</v>
      </c>
      <c r="H16" s="19">
        <f t="shared" si="3"/>
        <v>800</v>
      </c>
      <c r="I16" s="14">
        <f>'2022 Budget'!B10</f>
        <v>5000</v>
      </c>
      <c r="J16" s="19">
        <f t="shared" si="0"/>
        <v>4200</v>
      </c>
      <c r="K16" s="19">
        <f t="shared" si="1"/>
        <v>4200</v>
      </c>
      <c r="L16" s="20">
        <f t="shared" si="2"/>
        <v>0.84</v>
      </c>
      <c r="N16" s="15"/>
      <c r="O16" s="17" t="s">
        <v>105</v>
      </c>
    </row>
    <row r="17" spans="1:15" x14ac:dyDescent="0.25">
      <c r="A17" s="17" t="s">
        <v>46</v>
      </c>
      <c r="B17" s="18"/>
      <c r="C17" s="18"/>
      <c r="D17" s="18"/>
      <c r="E17" s="18"/>
      <c r="F17" s="18"/>
      <c r="G17" s="18"/>
      <c r="H17" s="19">
        <f t="shared" si="3"/>
        <v>0</v>
      </c>
      <c r="I17" s="14">
        <f>'2022 Budget'!B11</f>
        <v>2000</v>
      </c>
      <c r="J17" s="19">
        <f t="shared" si="0"/>
        <v>2000</v>
      </c>
      <c r="K17" s="19">
        <f t="shared" si="1"/>
        <v>2000</v>
      </c>
      <c r="L17" s="20">
        <f t="shared" si="2"/>
        <v>1</v>
      </c>
      <c r="N17" s="15"/>
    </row>
    <row r="18" spans="1:15" x14ac:dyDescent="0.25">
      <c r="A18" s="17" t="s">
        <v>47</v>
      </c>
      <c r="B18" s="18"/>
      <c r="C18" s="18"/>
      <c r="D18" s="18"/>
      <c r="E18" s="18"/>
      <c r="F18" s="18"/>
      <c r="G18" s="18"/>
      <c r="H18" s="19">
        <f t="shared" si="3"/>
        <v>0</v>
      </c>
      <c r="I18" s="14">
        <f>'2022 Budget'!B12</f>
        <v>1500</v>
      </c>
      <c r="J18" s="19">
        <f t="shared" si="0"/>
        <v>1500</v>
      </c>
      <c r="K18" s="19">
        <f t="shared" si="1"/>
        <v>1500</v>
      </c>
      <c r="L18" s="20">
        <f t="shared" si="2"/>
        <v>1</v>
      </c>
      <c r="N18" s="15"/>
    </row>
    <row r="19" spans="1:15" x14ac:dyDescent="0.25">
      <c r="A19" s="17" t="s">
        <v>55</v>
      </c>
      <c r="B19" s="18"/>
      <c r="C19" s="18"/>
      <c r="D19" s="18"/>
      <c r="E19" s="18"/>
      <c r="F19" s="18"/>
      <c r="G19" s="18">
        <v>500</v>
      </c>
      <c r="H19" s="19">
        <f t="shared" si="3"/>
        <v>500</v>
      </c>
      <c r="I19" s="14">
        <f>'2022 Budget'!B13</f>
        <v>3000</v>
      </c>
      <c r="J19" s="19">
        <f t="shared" si="0"/>
        <v>2500</v>
      </c>
      <c r="K19" s="19">
        <f t="shared" si="1"/>
        <v>2500</v>
      </c>
      <c r="L19" s="20">
        <f t="shared" si="2"/>
        <v>0.83333333333333337</v>
      </c>
      <c r="N19" s="15"/>
      <c r="O19" s="17" t="s">
        <v>102</v>
      </c>
    </row>
    <row r="20" spans="1:15" x14ac:dyDescent="0.25">
      <c r="A20" s="17" t="s">
        <v>78</v>
      </c>
      <c r="B20" s="18"/>
      <c r="C20" s="18"/>
      <c r="D20" s="18"/>
      <c r="E20" s="18"/>
      <c r="F20" s="18">
        <v>500</v>
      </c>
      <c r="G20" s="18">
        <v>400</v>
      </c>
      <c r="H20" s="19">
        <f t="shared" si="3"/>
        <v>900</v>
      </c>
      <c r="I20" s="14">
        <f>'2022 Budget'!B14</f>
        <v>1000</v>
      </c>
      <c r="J20" s="19">
        <f t="shared" si="0"/>
        <v>100</v>
      </c>
      <c r="K20" s="19">
        <f t="shared" si="1"/>
        <v>100</v>
      </c>
      <c r="L20" s="20">
        <f t="shared" si="2"/>
        <v>0.1</v>
      </c>
      <c r="N20" s="15"/>
      <c r="O20" s="17" t="s">
        <v>101</v>
      </c>
    </row>
    <row r="21" spans="1:15" x14ac:dyDescent="0.25">
      <c r="A21" s="17" t="s">
        <v>77</v>
      </c>
      <c r="B21" s="18"/>
      <c r="C21" s="18"/>
      <c r="D21" s="18"/>
      <c r="E21" s="18">
        <v>25</v>
      </c>
      <c r="F21" s="18">
        <v>25</v>
      </c>
      <c r="G21" s="18"/>
      <c r="H21" s="19">
        <f t="shared" si="3"/>
        <v>50</v>
      </c>
      <c r="I21" s="14">
        <f>'2022 Budget'!B15</f>
        <v>3000</v>
      </c>
      <c r="J21" s="19">
        <f t="shared" si="0"/>
        <v>2950</v>
      </c>
      <c r="K21" s="19">
        <f t="shared" si="1"/>
        <v>2950</v>
      </c>
      <c r="L21" s="20">
        <f t="shared" si="2"/>
        <v>0.98333333333333328</v>
      </c>
      <c r="N21" s="15"/>
    </row>
    <row r="22" spans="1:15" x14ac:dyDescent="0.25">
      <c r="A22" s="17" t="s">
        <v>18</v>
      </c>
      <c r="B22" s="18"/>
      <c r="C22" s="18"/>
      <c r="D22" s="18"/>
      <c r="E22" s="18"/>
      <c r="F22" s="18"/>
      <c r="G22" s="18"/>
      <c r="H22" s="19">
        <f t="shared" si="3"/>
        <v>0</v>
      </c>
      <c r="I22" s="14">
        <f>'2022 Budget'!B16</f>
        <v>3300.9499999999935</v>
      </c>
      <c r="J22" s="19">
        <f t="shared" si="0"/>
        <v>3300.9499999999935</v>
      </c>
      <c r="K22" s="19">
        <f t="shared" si="1"/>
        <v>3300.9499999999935</v>
      </c>
      <c r="L22" s="20">
        <f t="shared" si="2"/>
        <v>1</v>
      </c>
      <c r="N22" s="18"/>
    </row>
    <row r="23" spans="1:15" x14ac:dyDescent="0.25">
      <c r="A23" s="24" t="s">
        <v>0</v>
      </c>
      <c r="B23" s="33">
        <f t="shared" ref="B23:I23" si="4">SUM(B12:B22)</f>
        <v>350</v>
      </c>
      <c r="C23" s="33">
        <f t="shared" si="4"/>
        <v>400</v>
      </c>
      <c r="D23" s="33">
        <f t="shared" si="4"/>
        <v>100</v>
      </c>
      <c r="E23" s="33">
        <f t="shared" si="4"/>
        <v>275</v>
      </c>
      <c r="F23" s="33">
        <f t="shared" si="4"/>
        <v>575</v>
      </c>
      <c r="G23" s="33">
        <f t="shared" si="4"/>
        <v>1900</v>
      </c>
      <c r="H23" s="33">
        <f t="shared" si="4"/>
        <v>3600</v>
      </c>
      <c r="I23" s="33">
        <f t="shared" si="4"/>
        <v>22800.949999999993</v>
      </c>
      <c r="J23" s="33">
        <f t="shared" si="0"/>
        <v>19200.949999999993</v>
      </c>
      <c r="K23" s="33">
        <f t="shared" si="1"/>
        <v>19200.949999999993</v>
      </c>
      <c r="L23" s="25">
        <f t="shared" si="2"/>
        <v>0.84211184183115173</v>
      </c>
      <c r="M23" s="26"/>
      <c r="N23" s="16"/>
      <c r="O23" s="27"/>
    </row>
    <row r="26" spans="1:15" x14ac:dyDescent="0.25">
      <c r="A26" s="28" t="s">
        <v>50</v>
      </c>
    </row>
    <row r="27" spans="1:15" x14ac:dyDescent="0.25">
      <c r="A27" s="28" t="s">
        <v>51</v>
      </c>
    </row>
    <row r="28" spans="1:15" x14ac:dyDescent="0.25">
      <c r="A28" s="28" t="s">
        <v>52</v>
      </c>
    </row>
    <row r="29" spans="1:15" x14ac:dyDescent="0.25">
      <c r="A29" s="28" t="s">
        <v>53</v>
      </c>
    </row>
    <row r="30" spans="1:15" x14ac:dyDescent="0.25">
      <c r="J30" s="20"/>
    </row>
    <row r="31" spans="1:15" x14ac:dyDescent="0.25">
      <c r="A31" s="29" t="s">
        <v>48</v>
      </c>
    </row>
    <row r="32" spans="1:15" x14ac:dyDescent="0.25">
      <c r="A32" s="21" t="s">
        <v>49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47037-DA0F-4A9F-87B6-3DEA56B18829}">
  <dimension ref="A1:P32"/>
  <sheetViews>
    <sheetView topLeftCell="A10" workbookViewId="0">
      <pane xSplit="1" topLeftCell="E1" activePane="topRight" state="frozen"/>
      <selection pane="topRight" activeCell="P29" sqref="P29"/>
    </sheetView>
  </sheetViews>
  <sheetFormatPr defaultColWidth="9.140625" defaultRowHeight="15" x14ac:dyDescent="0.25"/>
  <cols>
    <col min="1" max="1" width="38" style="17" bestFit="1" customWidth="1"/>
    <col min="2" max="2" width="12.140625" style="17" bestFit="1" customWidth="1"/>
    <col min="3" max="3" width="12.140625" style="17" customWidth="1"/>
    <col min="4" max="8" width="12.85546875" style="17" customWidth="1"/>
    <col min="9" max="9" width="11.5703125" style="17" bestFit="1" customWidth="1"/>
    <col min="10" max="10" width="25.28515625" style="17" customWidth="1"/>
    <col min="11" max="11" width="17.42578125" style="17" bestFit="1" customWidth="1"/>
    <col min="12" max="12" width="14.5703125" style="17" bestFit="1" customWidth="1"/>
    <col min="13" max="13" width="13.140625" style="20" customWidth="1"/>
    <col min="14" max="14" width="11.7109375" style="20" bestFit="1" customWidth="1"/>
    <col min="15" max="15" width="20.28515625" style="17" bestFit="1" customWidth="1"/>
    <col min="16" max="16" width="33.42578125" style="17" bestFit="1" customWidth="1"/>
    <col min="17" max="16384" width="9.140625" style="17"/>
  </cols>
  <sheetData>
    <row r="1" spans="1:16" x14ac:dyDescent="0.25">
      <c r="A1" s="17" t="str">
        <f t="array" aca="1" ref="A1" ca="1">"HLPORS Financial Report "&amp; MID(CELL("filename",A1),FIND("]",CELL("filename",A1))+1,255)</f>
        <v>HLPORS Financial Report Jul 2022</v>
      </c>
      <c r="K1" s="19"/>
      <c r="O1" s="18"/>
    </row>
    <row r="2" spans="1:16" x14ac:dyDescent="0.25">
      <c r="K2" s="19"/>
      <c r="O2" s="18"/>
    </row>
    <row r="3" spans="1:16" ht="18.75" x14ac:dyDescent="0.3">
      <c r="A3" s="22" t="s">
        <v>61</v>
      </c>
      <c r="B3" s="22"/>
      <c r="C3" s="22"/>
      <c r="D3" s="22"/>
      <c r="E3" s="22"/>
      <c r="F3" s="22"/>
      <c r="G3" s="22"/>
      <c r="H3" s="22"/>
      <c r="K3" s="19"/>
      <c r="O3" s="18"/>
    </row>
    <row r="4" spans="1:16" x14ac:dyDescent="0.25">
      <c r="B4" s="13"/>
      <c r="C4" s="13"/>
      <c r="D4" s="13"/>
      <c r="E4" s="13"/>
      <c r="F4" s="13"/>
      <c r="G4" s="13"/>
      <c r="H4" s="13"/>
      <c r="K4" s="19"/>
      <c r="O4" s="18"/>
    </row>
    <row r="5" spans="1:16" x14ac:dyDescent="0.25">
      <c r="A5" s="17" t="s">
        <v>87</v>
      </c>
      <c r="B5" s="30">
        <f>'2022 Budget'!C40</f>
        <v>5856.9999999999964</v>
      </c>
      <c r="C5" s="30"/>
      <c r="D5" s="30"/>
      <c r="E5" s="30"/>
      <c r="F5" s="30"/>
      <c r="G5" s="30"/>
      <c r="H5" s="30"/>
      <c r="K5" s="19"/>
      <c r="O5" s="18"/>
    </row>
    <row r="6" spans="1:16" x14ac:dyDescent="0.25">
      <c r="A6" s="17" t="s">
        <v>88</v>
      </c>
      <c r="B6" s="30">
        <f>'2022 Budget'!C37</f>
        <v>16943.949999999997</v>
      </c>
      <c r="C6" s="30"/>
      <c r="D6" s="30"/>
      <c r="E6" s="30"/>
      <c r="F6" s="30"/>
      <c r="G6" s="30"/>
      <c r="H6" s="30"/>
      <c r="K6" s="19"/>
      <c r="O6" s="18"/>
    </row>
    <row r="7" spans="1:16" x14ac:dyDescent="0.25">
      <c r="A7" s="31" t="s">
        <v>62</v>
      </c>
      <c r="B7" s="33">
        <f>B5+B6</f>
        <v>22800.949999999993</v>
      </c>
      <c r="C7" s="33"/>
      <c r="D7" s="33"/>
      <c r="E7" s="33"/>
      <c r="F7" s="33"/>
      <c r="G7" s="33"/>
      <c r="H7" s="33"/>
      <c r="K7" s="19"/>
      <c r="O7" s="18"/>
    </row>
    <row r="8" spans="1:16" x14ac:dyDescent="0.25">
      <c r="K8" s="19"/>
      <c r="O8" s="18"/>
    </row>
    <row r="9" spans="1:16" x14ac:dyDescent="0.25">
      <c r="A9" s="21"/>
      <c r="K9" s="19"/>
      <c r="O9" s="18"/>
    </row>
    <row r="10" spans="1:16" ht="18.75" x14ac:dyDescent="0.3">
      <c r="A10" s="22" t="s">
        <v>34</v>
      </c>
      <c r="B10" s="23"/>
      <c r="C10" s="23"/>
      <c r="D10" s="23"/>
      <c r="E10" s="23"/>
      <c r="F10" s="23"/>
      <c r="G10" s="23"/>
      <c r="H10" s="23"/>
      <c r="K10" s="19"/>
      <c r="L10" s="18"/>
    </row>
    <row r="11" spans="1:16" x14ac:dyDescent="0.25">
      <c r="B11" s="18" t="s">
        <v>68</v>
      </c>
      <c r="C11" s="18" t="s">
        <v>72</v>
      </c>
      <c r="D11" s="18" t="s">
        <v>73</v>
      </c>
      <c r="E11" s="18" t="s">
        <v>92</v>
      </c>
      <c r="F11" s="18" t="s">
        <v>94</v>
      </c>
      <c r="G11" s="18" t="s">
        <v>99</v>
      </c>
      <c r="H11" s="18" t="s">
        <v>103</v>
      </c>
      <c r="I11" s="17" t="s">
        <v>35</v>
      </c>
      <c r="J11" s="18" t="s">
        <v>54</v>
      </c>
      <c r="K11" s="19" t="s">
        <v>36</v>
      </c>
      <c r="L11" s="17" t="s">
        <v>37</v>
      </c>
      <c r="M11" s="20" t="s">
        <v>38</v>
      </c>
      <c r="N11" s="20" t="s">
        <v>39</v>
      </c>
      <c r="O11" s="18" t="s">
        <v>40</v>
      </c>
      <c r="P11" s="17" t="s">
        <v>41</v>
      </c>
    </row>
    <row r="12" spans="1:16" x14ac:dyDescent="0.25">
      <c r="A12" s="17" t="s">
        <v>42</v>
      </c>
      <c r="B12" s="18">
        <v>350</v>
      </c>
      <c r="C12" s="18">
        <v>400</v>
      </c>
      <c r="D12" s="18">
        <v>100</v>
      </c>
      <c r="E12" s="18">
        <v>250</v>
      </c>
      <c r="F12" s="18">
        <v>50</v>
      </c>
      <c r="G12" s="18">
        <v>200</v>
      </c>
      <c r="H12" s="18"/>
      <c r="I12" s="19">
        <f>SUM(B12:G12)</f>
        <v>1350</v>
      </c>
      <c r="J12" s="14">
        <f>'2022 Budget'!B6</f>
        <v>2500</v>
      </c>
      <c r="K12" s="19">
        <f t="shared" ref="K12:K23" si="0">J12-I12</f>
        <v>1150</v>
      </c>
      <c r="L12" s="19">
        <f t="shared" ref="L12:L23" si="1">J12-I12</f>
        <v>1150</v>
      </c>
      <c r="M12" s="20">
        <f t="shared" ref="M12:M23" si="2">L12/J12</f>
        <v>0.46</v>
      </c>
      <c r="O12" s="15"/>
    </row>
    <row r="13" spans="1:16" x14ac:dyDescent="0.25">
      <c r="A13" s="17" t="s">
        <v>43</v>
      </c>
      <c r="B13" s="18"/>
      <c r="C13" s="18"/>
      <c r="D13" s="18"/>
      <c r="E13" s="18"/>
      <c r="F13" s="18"/>
      <c r="G13" s="18"/>
      <c r="H13" s="18"/>
      <c r="I13" s="19">
        <f t="shared" ref="I13:I22" si="3">SUM(B13:G13)</f>
        <v>0</v>
      </c>
      <c r="J13" s="14">
        <f>'2022 Budget'!B7</f>
        <v>500</v>
      </c>
      <c r="K13" s="19">
        <f t="shared" si="0"/>
        <v>500</v>
      </c>
      <c r="L13" s="19">
        <f t="shared" si="1"/>
        <v>500</v>
      </c>
      <c r="M13" s="20">
        <f t="shared" si="2"/>
        <v>1</v>
      </c>
      <c r="O13" s="15"/>
    </row>
    <row r="14" spans="1:16" x14ac:dyDescent="0.25">
      <c r="A14" s="17" t="s">
        <v>44</v>
      </c>
      <c r="B14" s="18"/>
      <c r="C14" s="18"/>
      <c r="D14" s="18"/>
      <c r="E14" s="18"/>
      <c r="F14" s="18"/>
      <c r="G14" s="18"/>
      <c r="H14" s="18"/>
      <c r="I14" s="19">
        <f t="shared" si="3"/>
        <v>0</v>
      </c>
      <c r="J14" s="14">
        <f>'2022 Budget'!B8</f>
        <v>500</v>
      </c>
      <c r="K14" s="19">
        <f t="shared" si="0"/>
        <v>500</v>
      </c>
      <c r="L14" s="19">
        <f t="shared" si="1"/>
        <v>500</v>
      </c>
      <c r="M14" s="20">
        <f t="shared" si="2"/>
        <v>1</v>
      </c>
      <c r="O14" s="15"/>
    </row>
    <row r="15" spans="1:16" x14ac:dyDescent="0.25">
      <c r="A15" s="17" t="s">
        <v>59</v>
      </c>
      <c r="B15" s="18"/>
      <c r="C15" s="18"/>
      <c r="D15" s="18"/>
      <c r="E15" s="18"/>
      <c r="F15" s="18"/>
      <c r="G15" s="18"/>
      <c r="H15" s="18"/>
      <c r="I15" s="19">
        <f t="shared" si="3"/>
        <v>0</v>
      </c>
      <c r="J15" s="14">
        <f>'2022 Budget'!B9</f>
        <v>500</v>
      </c>
      <c r="K15" s="19">
        <f t="shared" si="0"/>
        <v>500</v>
      </c>
      <c r="L15" s="19">
        <f t="shared" si="1"/>
        <v>500</v>
      </c>
      <c r="M15" s="20">
        <f t="shared" si="2"/>
        <v>1</v>
      </c>
      <c r="O15" s="15"/>
    </row>
    <row r="16" spans="1:16" x14ac:dyDescent="0.25">
      <c r="A16" s="17" t="s">
        <v>45</v>
      </c>
      <c r="B16" s="18"/>
      <c r="C16" s="18"/>
      <c r="D16" s="18"/>
      <c r="E16" s="18"/>
      <c r="F16" s="18"/>
      <c r="G16" s="18">
        <v>800</v>
      </c>
      <c r="H16" s="18"/>
      <c r="I16" s="19">
        <f t="shared" si="3"/>
        <v>800</v>
      </c>
      <c r="J16" s="14">
        <f>'2022 Budget'!B10</f>
        <v>5000</v>
      </c>
      <c r="K16" s="19">
        <f t="shared" si="0"/>
        <v>4200</v>
      </c>
      <c r="L16" s="19">
        <f t="shared" si="1"/>
        <v>4200</v>
      </c>
      <c r="M16" s="20">
        <f t="shared" si="2"/>
        <v>0.84</v>
      </c>
      <c r="O16" s="15"/>
    </row>
    <row r="17" spans="1:16" x14ac:dyDescent="0.25">
      <c r="A17" s="17" t="s">
        <v>46</v>
      </c>
      <c r="B17" s="18"/>
      <c r="C17" s="18"/>
      <c r="D17" s="18"/>
      <c r="E17" s="18"/>
      <c r="F17" s="18"/>
      <c r="G17" s="18"/>
      <c r="H17" s="18"/>
      <c r="I17" s="19">
        <f t="shared" si="3"/>
        <v>0</v>
      </c>
      <c r="J17" s="14">
        <f>'2022 Budget'!B11</f>
        <v>2000</v>
      </c>
      <c r="K17" s="19">
        <f t="shared" si="0"/>
        <v>2000</v>
      </c>
      <c r="L17" s="19">
        <f t="shared" si="1"/>
        <v>2000</v>
      </c>
      <c r="M17" s="20">
        <f t="shared" si="2"/>
        <v>1</v>
      </c>
      <c r="O17" s="15"/>
    </row>
    <row r="18" spans="1:16" x14ac:dyDescent="0.25">
      <c r="A18" s="17" t="s">
        <v>47</v>
      </c>
      <c r="B18" s="18"/>
      <c r="C18" s="18"/>
      <c r="D18" s="18"/>
      <c r="E18" s="18"/>
      <c r="F18" s="18"/>
      <c r="G18" s="18"/>
      <c r="H18" s="18"/>
      <c r="I18" s="19">
        <f t="shared" si="3"/>
        <v>0</v>
      </c>
      <c r="J18" s="14">
        <f>'2022 Budget'!B12</f>
        <v>1500</v>
      </c>
      <c r="K18" s="19">
        <f t="shared" si="0"/>
        <v>1500</v>
      </c>
      <c r="L18" s="19">
        <f t="shared" si="1"/>
        <v>1500</v>
      </c>
      <c r="M18" s="20">
        <f t="shared" si="2"/>
        <v>1</v>
      </c>
      <c r="O18" s="15"/>
    </row>
    <row r="19" spans="1:16" x14ac:dyDescent="0.25">
      <c r="A19" s="17" t="s">
        <v>55</v>
      </c>
      <c r="B19" s="18"/>
      <c r="C19" s="18"/>
      <c r="D19" s="18"/>
      <c r="E19" s="18"/>
      <c r="F19" s="18"/>
      <c r="G19" s="18">
        <v>500</v>
      </c>
      <c r="H19" s="18"/>
      <c r="I19" s="19">
        <f t="shared" si="3"/>
        <v>500</v>
      </c>
      <c r="J19" s="14">
        <f>'2022 Budget'!B13</f>
        <v>3000</v>
      </c>
      <c r="K19" s="19">
        <f t="shared" si="0"/>
        <v>2500</v>
      </c>
      <c r="L19" s="19">
        <f t="shared" si="1"/>
        <v>2500</v>
      </c>
      <c r="M19" s="20">
        <f t="shared" si="2"/>
        <v>0.83333333333333337</v>
      </c>
      <c r="O19" s="15"/>
    </row>
    <row r="20" spans="1:16" x14ac:dyDescent="0.25">
      <c r="A20" s="17" t="s">
        <v>78</v>
      </c>
      <c r="B20" s="18"/>
      <c r="C20" s="18"/>
      <c r="D20" s="18"/>
      <c r="E20" s="18"/>
      <c r="F20" s="18">
        <v>500</v>
      </c>
      <c r="G20" s="18">
        <v>400</v>
      </c>
      <c r="H20" s="18"/>
      <c r="I20" s="19">
        <f t="shared" si="3"/>
        <v>900</v>
      </c>
      <c r="J20" s="14">
        <f>'2022 Budget'!B14</f>
        <v>1000</v>
      </c>
      <c r="K20" s="19">
        <f t="shared" si="0"/>
        <v>100</v>
      </c>
      <c r="L20" s="19">
        <f t="shared" si="1"/>
        <v>100</v>
      </c>
      <c r="M20" s="20">
        <f t="shared" si="2"/>
        <v>0.1</v>
      </c>
      <c r="O20" s="15"/>
    </row>
    <row r="21" spans="1:16" x14ac:dyDescent="0.25">
      <c r="A21" s="17" t="s">
        <v>77</v>
      </c>
      <c r="B21" s="18"/>
      <c r="C21" s="18"/>
      <c r="D21" s="18"/>
      <c r="E21" s="18">
        <v>25</v>
      </c>
      <c r="F21" s="18">
        <v>25</v>
      </c>
      <c r="G21" s="18"/>
      <c r="H21" s="18"/>
      <c r="I21" s="19">
        <f t="shared" si="3"/>
        <v>50</v>
      </c>
      <c r="J21" s="14">
        <f>'2022 Budget'!B15</f>
        <v>3000</v>
      </c>
      <c r="K21" s="19">
        <f t="shared" si="0"/>
        <v>2950</v>
      </c>
      <c r="L21" s="19">
        <f t="shared" si="1"/>
        <v>2950</v>
      </c>
      <c r="M21" s="20">
        <f t="shared" si="2"/>
        <v>0.98333333333333328</v>
      </c>
      <c r="O21" s="15"/>
    </row>
    <row r="22" spans="1:16" x14ac:dyDescent="0.25">
      <c r="A22" s="17" t="s">
        <v>18</v>
      </c>
      <c r="B22" s="18"/>
      <c r="C22" s="18"/>
      <c r="D22" s="18"/>
      <c r="E22" s="18"/>
      <c r="F22" s="18"/>
      <c r="G22" s="18"/>
      <c r="H22" s="18"/>
      <c r="I22" s="19">
        <f t="shared" si="3"/>
        <v>0</v>
      </c>
      <c r="J22" s="14">
        <f>'2022 Budget'!B16</f>
        <v>3300.9499999999935</v>
      </c>
      <c r="K22" s="19">
        <f t="shared" si="0"/>
        <v>3300.9499999999935</v>
      </c>
      <c r="L22" s="19">
        <f t="shared" si="1"/>
        <v>3300.9499999999935</v>
      </c>
      <c r="M22" s="20">
        <f t="shared" si="2"/>
        <v>1</v>
      </c>
      <c r="O22" s="18"/>
    </row>
    <row r="23" spans="1:16" x14ac:dyDescent="0.25">
      <c r="A23" s="24" t="s">
        <v>0</v>
      </c>
      <c r="B23" s="33">
        <f t="shared" ref="B23:J23" si="4">SUM(B12:B22)</f>
        <v>350</v>
      </c>
      <c r="C23" s="33">
        <f t="shared" si="4"/>
        <v>400</v>
      </c>
      <c r="D23" s="33">
        <f t="shared" si="4"/>
        <v>100</v>
      </c>
      <c r="E23" s="33">
        <f t="shared" si="4"/>
        <v>275</v>
      </c>
      <c r="F23" s="33">
        <f t="shared" si="4"/>
        <v>575</v>
      </c>
      <c r="G23" s="33">
        <f t="shared" si="4"/>
        <v>1900</v>
      </c>
      <c r="H23" s="33">
        <f t="shared" si="4"/>
        <v>0</v>
      </c>
      <c r="I23" s="33">
        <f t="shared" si="4"/>
        <v>3600</v>
      </c>
      <c r="J23" s="33">
        <f t="shared" si="4"/>
        <v>22800.949999999993</v>
      </c>
      <c r="K23" s="33">
        <f t="shared" si="0"/>
        <v>19200.949999999993</v>
      </c>
      <c r="L23" s="33">
        <f t="shared" si="1"/>
        <v>19200.949999999993</v>
      </c>
      <c r="M23" s="25">
        <f t="shared" si="2"/>
        <v>0.84211184183115173</v>
      </c>
      <c r="N23" s="26"/>
      <c r="O23" s="16"/>
      <c r="P23" s="27"/>
    </row>
    <row r="26" spans="1:16" x14ac:dyDescent="0.25">
      <c r="A26" s="28" t="s">
        <v>50</v>
      </c>
    </row>
    <row r="27" spans="1:16" x14ac:dyDescent="0.25">
      <c r="A27" s="28" t="s">
        <v>51</v>
      </c>
    </row>
    <row r="28" spans="1:16" x14ac:dyDescent="0.25">
      <c r="A28" s="28" t="s">
        <v>52</v>
      </c>
    </row>
    <row r="29" spans="1:16" x14ac:dyDescent="0.25">
      <c r="A29" s="28" t="s">
        <v>53</v>
      </c>
    </row>
    <row r="30" spans="1:16" x14ac:dyDescent="0.25">
      <c r="K30" s="20"/>
    </row>
    <row r="31" spans="1:16" x14ac:dyDescent="0.25">
      <c r="A31" s="29" t="s">
        <v>48</v>
      </c>
    </row>
    <row r="32" spans="1:16" x14ac:dyDescent="0.25">
      <c r="A32" s="21" t="s">
        <v>49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A9358-2CDD-46B1-B54D-F9EB500036A1}">
  <dimension ref="A1:Q32"/>
  <sheetViews>
    <sheetView topLeftCell="A2" workbookViewId="0">
      <pane xSplit="1" topLeftCell="B1" activePane="topRight" state="frozen"/>
      <selection pane="topRight" activeCell="J27" sqref="A1:XFD1048576"/>
    </sheetView>
  </sheetViews>
  <sheetFormatPr defaultColWidth="9.140625" defaultRowHeight="15" x14ac:dyDescent="0.25"/>
  <cols>
    <col min="1" max="1" width="38" style="17" bestFit="1" customWidth="1"/>
    <col min="2" max="2" width="12.140625" style="17" bestFit="1" customWidth="1"/>
    <col min="3" max="3" width="12.140625" style="17" customWidth="1"/>
    <col min="4" max="9" width="12.85546875" style="17" customWidth="1"/>
    <col min="10" max="10" width="11.5703125" style="17" bestFit="1" customWidth="1"/>
    <col min="11" max="11" width="25.28515625" style="17" customWidth="1"/>
    <col min="12" max="12" width="17.42578125" style="17" bestFit="1" customWidth="1"/>
    <col min="13" max="13" width="14.5703125" style="17" bestFit="1" customWidth="1"/>
    <col min="14" max="14" width="13.140625" style="20" customWidth="1"/>
    <col min="15" max="15" width="11.7109375" style="20" bestFit="1" customWidth="1"/>
    <col min="16" max="16" width="20.28515625" style="17" bestFit="1" customWidth="1"/>
    <col min="17" max="17" width="33.42578125" style="17" bestFit="1" customWidth="1"/>
    <col min="18" max="16384" width="9.140625" style="17"/>
  </cols>
  <sheetData>
    <row r="1" spans="1:17" x14ac:dyDescent="0.25">
      <c r="A1" s="17" t="str">
        <f t="array" aca="1" ref="A1" ca="1">"HLPORS Financial Report "&amp; MID(CELL("filename",A1),FIND("]",CELL("filename",A1))+1,255)</f>
        <v>HLPORS Financial Report Aug 2022</v>
      </c>
      <c r="L1" s="19"/>
      <c r="P1" s="18"/>
    </row>
    <row r="2" spans="1:17" x14ac:dyDescent="0.25">
      <c r="L2" s="19"/>
      <c r="P2" s="18"/>
    </row>
    <row r="3" spans="1:17" ht="18.75" x14ac:dyDescent="0.3">
      <c r="A3" s="22" t="s">
        <v>61</v>
      </c>
      <c r="B3" s="22"/>
      <c r="C3" s="22"/>
      <c r="D3" s="22"/>
      <c r="E3" s="22"/>
      <c r="F3" s="22"/>
      <c r="G3" s="22"/>
      <c r="H3" s="22"/>
      <c r="I3" s="22"/>
      <c r="L3" s="19"/>
      <c r="P3" s="18"/>
    </row>
    <row r="4" spans="1:17" x14ac:dyDescent="0.25">
      <c r="B4" s="13"/>
      <c r="C4" s="13"/>
      <c r="D4" s="13"/>
      <c r="E4" s="13"/>
      <c r="F4" s="13"/>
      <c r="G4" s="13"/>
      <c r="H4" s="13"/>
      <c r="I4" s="13"/>
      <c r="L4" s="19"/>
      <c r="P4" s="18"/>
    </row>
    <row r="5" spans="1:17" x14ac:dyDescent="0.25">
      <c r="A5" s="17" t="s">
        <v>87</v>
      </c>
      <c r="B5" s="30">
        <f>'2022 Budget'!C40</f>
        <v>5856.9999999999964</v>
      </c>
      <c r="C5" s="30"/>
      <c r="D5" s="30"/>
      <c r="E5" s="30"/>
      <c r="F5" s="30"/>
      <c r="G5" s="30"/>
      <c r="H5" s="30"/>
      <c r="I5" s="30"/>
      <c r="L5" s="19"/>
      <c r="P5" s="18"/>
    </row>
    <row r="6" spans="1:17" x14ac:dyDescent="0.25">
      <c r="A6" s="17" t="s">
        <v>88</v>
      </c>
      <c r="B6" s="30">
        <f>'2022 Budget'!C37</f>
        <v>16943.949999999997</v>
      </c>
      <c r="C6" s="30"/>
      <c r="D6" s="30"/>
      <c r="E6" s="30"/>
      <c r="F6" s="30"/>
      <c r="G6" s="30"/>
      <c r="H6" s="30"/>
      <c r="I6" s="30"/>
      <c r="L6" s="19"/>
      <c r="P6" s="18"/>
    </row>
    <row r="7" spans="1:17" x14ac:dyDescent="0.25">
      <c r="A7" s="31" t="s">
        <v>62</v>
      </c>
      <c r="B7" s="33">
        <f>B5+B6</f>
        <v>22800.949999999993</v>
      </c>
      <c r="C7" s="33"/>
      <c r="D7" s="33"/>
      <c r="E7" s="33"/>
      <c r="F7" s="33"/>
      <c r="G7" s="33"/>
      <c r="H7" s="33"/>
      <c r="I7" s="33"/>
      <c r="L7" s="19"/>
      <c r="P7" s="18"/>
    </row>
    <row r="8" spans="1:17" x14ac:dyDescent="0.25">
      <c r="L8" s="19"/>
      <c r="P8" s="18"/>
    </row>
    <row r="9" spans="1:17" x14ac:dyDescent="0.25">
      <c r="A9" s="21"/>
      <c r="L9" s="19"/>
      <c r="P9" s="18"/>
    </row>
    <row r="10" spans="1:17" ht="18.75" x14ac:dyDescent="0.3">
      <c r="A10" s="22" t="s">
        <v>34</v>
      </c>
      <c r="B10" s="23"/>
      <c r="C10" s="23"/>
      <c r="D10" s="23"/>
      <c r="E10" s="23"/>
      <c r="F10" s="23"/>
      <c r="G10" s="23"/>
      <c r="H10" s="23"/>
      <c r="I10" s="23"/>
      <c r="L10" s="19"/>
      <c r="M10" s="18"/>
    </row>
    <row r="11" spans="1:17" x14ac:dyDescent="0.25">
      <c r="B11" s="18" t="s">
        <v>68</v>
      </c>
      <c r="C11" s="18" t="s">
        <v>72</v>
      </c>
      <c r="D11" s="18" t="s">
        <v>73</v>
      </c>
      <c r="E11" s="18" t="s">
        <v>92</v>
      </c>
      <c r="F11" s="18" t="s">
        <v>94</v>
      </c>
      <c r="G11" s="18" t="s">
        <v>99</v>
      </c>
      <c r="H11" s="18" t="s">
        <v>103</v>
      </c>
      <c r="I11" s="18" t="s">
        <v>104</v>
      </c>
      <c r="J11" s="17" t="s">
        <v>35</v>
      </c>
      <c r="K11" s="18" t="s">
        <v>54</v>
      </c>
      <c r="L11" s="19" t="s">
        <v>36</v>
      </c>
      <c r="M11" s="17" t="s">
        <v>37</v>
      </c>
      <c r="N11" s="20" t="s">
        <v>38</v>
      </c>
      <c r="O11" s="20" t="s">
        <v>39</v>
      </c>
      <c r="P11" s="18" t="s">
        <v>40</v>
      </c>
      <c r="Q11" s="17" t="s">
        <v>41</v>
      </c>
    </row>
    <row r="12" spans="1:17" x14ac:dyDescent="0.25">
      <c r="A12" s="17" t="s">
        <v>42</v>
      </c>
      <c r="B12" s="18">
        <v>350</v>
      </c>
      <c r="C12" s="18">
        <v>400</v>
      </c>
      <c r="D12" s="18">
        <v>100</v>
      </c>
      <c r="E12" s="18">
        <v>250</v>
      </c>
      <c r="F12" s="18">
        <v>50</v>
      </c>
      <c r="G12" s="18">
        <v>200</v>
      </c>
      <c r="H12" s="18"/>
      <c r="I12" s="18"/>
      <c r="J12" s="19">
        <f>SUM(B12:I12)</f>
        <v>1350</v>
      </c>
      <c r="K12" s="14">
        <f>'2022 Budget'!B6</f>
        <v>2500</v>
      </c>
      <c r="L12" s="19">
        <f t="shared" ref="L12:L23" si="0">K12-J12</f>
        <v>1150</v>
      </c>
      <c r="M12" s="19">
        <f t="shared" ref="M12:M23" si="1">K12-J12</f>
        <v>1150</v>
      </c>
      <c r="N12" s="20">
        <f t="shared" ref="N12:N23" si="2">M12/K12</f>
        <v>0.46</v>
      </c>
      <c r="P12" s="15"/>
    </row>
    <row r="13" spans="1:17" x14ac:dyDescent="0.25">
      <c r="A13" s="17" t="s">
        <v>43</v>
      </c>
      <c r="B13" s="18"/>
      <c r="C13" s="18"/>
      <c r="D13" s="18"/>
      <c r="E13" s="18"/>
      <c r="F13" s="18"/>
      <c r="G13" s="18"/>
      <c r="H13" s="18"/>
      <c r="I13" s="18"/>
      <c r="J13" s="19">
        <f t="shared" ref="J13:J22" si="3">SUM(B13:I13)</f>
        <v>0</v>
      </c>
      <c r="K13" s="14">
        <f>'2022 Budget'!B7</f>
        <v>500</v>
      </c>
      <c r="L13" s="19">
        <f t="shared" si="0"/>
        <v>500</v>
      </c>
      <c r="M13" s="19">
        <f t="shared" si="1"/>
        <v>500</v>
      </c>
      <c r="N13" s="20">
        <f t="shared" si="2"/>
        <v>1</v>
      </c>
      <c r="P13" s="15"/>
    </row>
    <row r="14" spans="1:17" x14ac:dyDescent="0.25">
      <c r="A14" s="17" t="s">
        <v>44</v>
      </c>
      <c r="B14" s="18"/>
      <c r="C14" s="18"/>
      <c r="D14" s="18"/>
      <c r="E14" s="18"/>
      <c r="F14" s="18"/>
      <c r="G14" s="18"/>
      <c r="H14" s="18"/>
      <c r="I14" s="18"/>
      <c r="J14" s="19">
        <f t="shared" si="3"/>
        <v>0</v>
      </c>
      <c r="K14" s="14">
        <f>'2022 Budget'!B8</f>
        <v>500</v>
      </c>
      <c r="L14" s="19">
        <f t="shared" si="0"/>
        <v>500</v>
      </c>
      <c r="M14" s="19">
        <f t="shared" si="1"/>
        <v>500</v>
      </c>
      <c r="N14" s="20">
        <f t="shared" si="2"/>
        <v>1</v>
      </c>
      <c r="P14" s="15"/>
    </row>
    <row r="15" spans="1:17" x14ac:dyDescent="0.25">
      <c r="A15" s="17" t="s">
        <v>59</v>
      </c>
      <c r="B15" s="18"/>
      <c r="C15" s="18"/>
      <c r="D15" s="18"/>
      <c r="E15" s="18"/>
      <c r="F15" s="18"/>
      <c r="G15" s="18"/>
      <c r="H15" s="18"/>
      <c r="I15" s="18"/>
      <c r="J15" s="19">
        <f t="shared" si="3"/>
        <v>0</v>
      </c>
      <c r="K15" s="14">
        <f>'2022 Budget'!B9</f>
        <v>500</v>
      </c>
      <c r="L15" s="19">
        <f t="shared" si="0"/>
        <v>500</v>
      </c>
      <c r="M15" s="19">
        <f t="shared" si="1"/>
        <v>500</v>
      </c>
      <c r="N15" s="20">
        <f t="shared" si="2"/>
        <v>1</v>
      </c>
      <c r="P15" s="15"/>
    </row>
    <row r="16" spans="1:17" x14ac:dyDescent="0.25">
      <c r="A16" s="17" t="s">
        <v>45</v>
      </c>
      <c r="B16" s="18"/>
      <c r="C16" s="18"/>
      <c r="D16" s="18"/>
      <c r="E16" s="18"/>
      <c r="F16" s="18"/>
      <c r="G16" s="18">
        <v>800</v>
      </c>
      <c r="H16" s="18"/>
      <c r="I16" s="18"/>
      <c r="J16" s="19">
        <f t="shared" si="3"/>
        <v>800</v>
      </c>
      <c r="K16" s="14">
        <f>'2022 Budget'!B10</f>
        <v>5000</v>
      </c>
      <c r="L16" s="19">
        <f t="shared" si="0"/>
        <v>4200</v>
      </c>
      <c r="M16" s="19">
        <f t="shared" si="1"/>
        <v>4200</v>
      </c>
      <c r="N16" s="20">
        <f t="shared" si="2"/>
        <v>0.84</v>
      </c>
      <c r="P16" s="15"/>
    </row>
    <row r="17" spans="1:17" x14ac:dyDescent="0.25">
      <c r="A17" s="17" t="s">
        <v>46</v>
      </c>
      <c r="B17" s="18"/>
      <c r="C17" s="18"/>
      <c r="D17" s="18"/>
      <c r="E17" s="18"/>
      <c r="F17" s="18"/>
      <c r="G17" s="18"/>
      <c r="H17" s="18"/>
      <c r="I17" s="18"/>
      <c r="J17" s="19">
        <f t="shared" si="3"/>
        <v>0</v>
      </c>
      <c r="K17" s="14">
        <f>'2022 Budget'!B11</f>
        <v>2000</v>
      </c>
      <c r="L17" s="19">
        <f t="shared" si="0"/>
        <v>2000</v>
      </c>
      <c r="M17" s="19">
        <f t="shared" si="1"/>
        <v>2000</v>
      </c>
      <c r="N17" s="20">
        <f t="shared" si="2"/>
        <v>1</v>
      </c>
      <c r="P17" s="15"/>
    </row>
    <row r="18" spans="1:17" x14ac:dyDescent="0.25">
      <c r="A18" s="17" t="s">
        <v>47</v>
      </c>
      <c r="B18" s="18"/>
      <c r="C18" s="18"/>
      <c r="D18" s="18"/>
      <c r="E18" s="18"/>
      <c r="F18" s="18"/>
      <c r="G18" s="18"/>
      <c r="H18" s="18"/>
      <c r="I18" s="18"/>
      <c r="J18" s="19">
        <f t="shared" si="3"/>
        <v>0</v>
      </c>
      <c r="K18" s="14">
        <f>'2022 Budget'!B12</f>
        <v>1500</v>
      </c>
      <c r="L18" s="19">
        <f t="shared" si="0"/>
        <v>1500</v>
      </c>
      <c r="M18" s="19">
        <f t="shared" si="1"/>
        <v>1500</v>
      </c>
      <c r="N18" s="20">
        <f t="shared" si="2"/>
        <v>1</v>
      </c>
      <c r="P18" s="15"/>
    </row>
    <row r="19" spans="1:17" x14ac:dyDescent="0.25">
      <c r="A19" s="17" t="s">
        <v>55</v>
      </c>
      <c r="B19" s="18"/>
      <c r="C19" s="18"/>
      <c r="D19" s="18"/>
      <c r="E19" s="18"/>
      <c r="F19" s="18"/>
      <c r="G19" s="18">
        <v>500</v>
      </c>
      <c r="H19" s="18"/>
      <c r="I19" s="18"/>
      <c r="J19" s="19">
        <f t="shared" si="3"/>
        <v>500</v>
      </c>
      <c r="K19" s="14">
        <f>'2022 Budget'!B13</f>
        <v>3000</v>
      </c>
      <c r="L19" s="19">
        <f t="shared" si="0"/>
        <v>2500</v>
      </c>
      <c r="M19" s="19">
        <f t="shared" si="1"/>
        <v>2500</v>
      </c>
      <c r="N19" s="20">
        <f t="shared" si="2"/>
        <v>0.83333333333333337</v>
      </c>
      <c r="P19" s="15"/>
    </row>
    <row r="20" spans="1:17" x14ac:dyDescent="0.25">
      <c r="A20" s="17" t="s">
        <v>78</v>
      </c>
      <c r="B20" s="18"/>
      <c r="C20" s="18"/>
      <c r="D20" s="18"/>
      <c r="E20" s="18"/>
      <c r="F20" s="18">
        <v>500</v>
      </c>
      <c r="G20" s="18">
        <v>400</v>
      </c>
      <c r="H20" s="18"/>
      <c r="I20" s="18"/>
      <c r="J20" s="19">
        <f t="shared" si="3"/>
        <v>900</v>
      </c>
      <c r="K20" s="14">
        <f>'2022 Budget'!B14</f>
        <v>1000</v>
      </c>
      <c r="L20" s="19">
        <f t="shared" si="0"/>
        <v>100</v>
      </c>
      <c r="M20" s="19">
        <f t="shared" si="1"/>
        <v>100</v>
      </c>
      <c r="N20" s="20">
        <f t="shared" si="2"/>
        <v>0.1</v>
      </c>
      <c r="P20" s="15"/>
    </row>
    <row r="21" spans="1:17" x14ac:dyDescent="0.25">
      <c r="A21" s="17" t="s">
        <v>77</v>
      </c>
      <c r="B21" s="18"/>
      <c r="C21" s="18"/>
      <c r="D21" s="18"/>
      <c r="E21" s="18">
        <v>25</v>
      </c>
      <c r="F21" s="18">
        <v>25</v>
      </c>
      <c r="G21" s="18"/>
      <c r="H21" s="18"/>
      <c r="I21" s="18"/>
      <c r="J21" s="19">
        <f t="shared" si="3"/>
        <v>50</v>
      </c>
      <c r="K21" s="14">
        <f>'2022 Budget'!B15</f>
        <v>3000</v>
      </c>
      <c r="L21" s="19">
        <f t="shared" si="0"/>
        <v>2950</v>
      </c>
      <c r="M21" s="19">
        <f t="shared" si="1"/>
        <v>2950</v>
      </c>
      <c r="N21" s="20">
        <f t="shared" si="2"/>
        <v>0.98333333333333328</v>
      </c>
      <c r="P21" s="15"/>
    </row>
    <row r="22" spans="1:17" x14ac:dyDescent="0.25">
      <c r="A22" s="17" t="s">
        <v>18</v>
      </c>
      <c r="B22" s="18"/>
      <c r="C22" s="18"/>
      <c r="D22" s="18"/>
      <c r="E22" s="18"/>
      <c r="F22" s="18"/>
      <c r="G22" s="18"/>
      <c r="H22" s="18"/>
      <c r="I22" s="18"/>
      <c r="J22" s="19">
        <f t="shared" si="3"/>
        <v>0</v>
      </c>
      <c r="K22" s="14">
        <f>'2022 Budget'!B16</f>
        <v>3300.9499999999935</v>
      </c>
      <c r="L22" s="19">
        <f t="shared" si="0"/>
        <v>3300.9499999999935</v>
      </c>
      <c r="M22" s="19">
        <f t="shared" si="1"/>
        <v>3300.9499999999935</v>
      </c>
      <c r="N22" s="20">
        <f t="shared" si="2"/>
        <v>1</v>
      </c>
      <c r="P22" s="18"/>
    </row>
    <row r="23" spans="1:17" x14ac:dyDescent="0.25">
      <c r="A23" s="24" t="s">
        <v>0</v>
      </c>
      <c r="B23" s="33">
        <f t="shared" ref="B23:K23" si="4">SUM(B12:B22)</f>
        <v>350</v>
      </c>
      <c r="C23" s="33">
        <f t="shared" si="4"/>
        <v>400</v>
      </c>
      <c r="D23" s="33">
        <f t="shared" si="4"/>
        <v>100</v>
      </c>
      <c r="E23" s="33">
        <f t="shared" si="4"/>
        <v>275</v>
      </c>
      <c r="F23" s="33">
        <f t="shared" si="4"/>
        <v>575</v>
      </c>
      <c r="G23" s="33">
        <f t="shared" si="4"/>
        <v>1900</v>
      </c>
      <c r="H23" s="33">
        <f t="shared" si="4"/>
        <v>0</v>
      </c>
      <c r="I23" s="33">
        <f t="shared" si="4"/>
        <v>0</v>
      </c>
      <c r="J23" s="33">
        <f t="shared" si="4"/>
        <v>3600</v>
      </c>
      <c r="K23" s="33">
        <f t="shared" si="4"/>
        <v>22800.949999999993</v>
      </c>
      <c r="L23" s="33">
        <f t="shared" si="0"/>
        <v>19200.949999999993</v>
      </c>
      <c r="M23" s="33">
        <f t="shared" si="1"/>
        <v>19200.949999999993</v>
      </c>
      <c r="N23" s="25">
        <f t="shared" si="2"/>
        <v>0.84211184183115173</v>
      </c>
      <c r="O23" s="26"/>
      <c r="P23" s="16"/>
      <c r="Q23" s="27"/>
    </row>
    <row r="26" spans="1:17" x14ac:dyDescent="0.25">
      <c r="A26" s="28" t="s">
        <v>50</v>
      </c>
    </row>
    <row r="27" spans="1:17" x14ac:dyDescent="0.25">
      <c r="A27" s="28" t="s">
        <v>51</v>
      </c>
    </row>
    <row r="28" spans="1:17" x14ac:dyDescent="0.25">
      <c r="A28" s="28" t="s">
        <v>52</v>
      </c>
    </row>
    <row r="29" spans="1:17" x14ac:dyDescent="0.25">
      <c r="A29" s="28" t="s">
        <v>53</v>
      </c>
    </row>
    <row r="30" spans="1:17" x14ac:dyDescent="0.25">
      <c r="L30" s="20"/>
    </row>
    <row r="31" spans="1:17" x14ac:dyDescent="0.25">
      <c r="A31" s="29" t="s">
        <v>48</v>
      </c>
    </row>
    <row r="32" spans="1:17" x14ac:dyDescent="0.25">
      <c r="A32" s="21" t="s">
        <v>49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EF2CA-2E20-46B1-8580-CADBB3983D74}">
  <dimension ref="A1:R32"/>
  <sheetViews>
    <sheetView tabSelected="1" workbookViewId="0">
      <selection sqref="A1:XFD1048576"/>
    </sheetView>
  </sheetViews>
  <sheetFormatPr defaultColWidth="9.140625" defaultRowHeight="15" x14ac:dyDescent="0.25"/>
  <cols>
    <col min="1" max="1" width="38" style="17" bestFit="1" customWidth="1"/>
    <col min="2" max="2" width="12.140625" style="17" bestFit="1" customWidth="1"/>
    <col min="3" max="3" width="12.140625" style="17" customWidth="1"/>
    <col min="4" max="10" width="12.85546875" style="17" customWidth="1"/>
    <col min="11" max="11" width="11.5703125" style="17" bestFit="1" customWidth="1"/>
    <col min="12" max="12" width="25.28515625" style="17" customWidth="1"/>
    <col min="13" max="13" width="17.42578125" style="17" bestFit="1" customWidth="1"/>
    <col min="14" max="14" width="14.5703125" style="17" bestFit="1" customWidth="1"/>
    <col min="15" max="15" width="13.140625" style="20" customWidth="1"/>
    <col min="16" max="16" width="11.7109375" style="20" bestFit="1" customWidth="1"/>
    <col min="17" max="17" width="20.28515625" style="17" bestFit="1" customWidth="1"/>
    <col min="18" max="18" width="33.42578125" style="17" bestFit="1" customWidth="1"/>
    <col min="19" max="16384" width="9.140625" style="17"/>
  </cols>
  <sheetData>
    <row r="1" spans="1:18" x14ac:dyDescent="0.25">
      <c r="A1" s="17" t="str">
        <f t="array" aca="1" ref="A1" ca="1">"HLPORS Financial Report "&amp; MID(CELL("filename",A1),FIND("]",CELL("filename",A1))+1,255)</f>
        <v>HLPORS Financial Report Sep_2022</v>
      </c>
      <c r="M1" s="19"/>
      <c r="Q1" s="18"/>
    </row>
    <row r="2" spans="1:18" x14ac:dyDescent="0.25">
      <c r="M2" s="19"/>
      <c r="Q2" s="18"/>
    </row>
    <row r="3" spans="1:18" ht="18.75" x14ac:dyDescent="0.3">
      <c r="A3" s="22" t="s">
        <v>61</v>
      </c>
      <c r="B3" s="22"/>
      <c r="C3" s="22"/>
      <c r="D3" s="22"/>
      <c r="E3" s="22"/>
      <c r="F3" s="22"/>
      <c r="G3" s="22"/>
      <c r="H3" s="22"/>
      <c r="I3" s="22"/>
      <c r="J3" s="22"/>
      <c r="M3" s="19"/>
      <c r="Q3" s="18"/>
    </row>
    <row r="4" spans="1:18" x14ac:dyDescent="0.25">
      <c r="B4" s="13"/>
      <c r="C4" s="13"/>
      <c r="D4" s="13"/>
      <c r="E4" s="13"/>
      <c r="F4" s="13"/>
      <c r="G4" s="13"/>
      <c r="H4" s="13"/>
      <c r="I4" s="13"/>
      <c r="J4" s="13"/>
      <c r="M4" s="19"/>
      <c r="Q4" s="18"/>
    </row>
    <row r="5" spans="1:18" x14ac:dyDescent="0.25">
      <c r="A5" s="17" t="s">
        <v>87</v>
      </c>
      <c r="B5" s="30">
        <f>'[1]2022 Budget'!C40</f>
        <v>5856.9999999999964</v>
      </c>
      <c r="C5" s="30"/>
      <c r="D5" s="30"/>
      <c r="E5" s="30"/>
      <c r="F5" s="30"/>
      <c r="G5" s="30"/>
      <c r="H5" s="30"/>
      <c r="I5" s="30"/>
      <c r="J5" s="30"/>
      <c r="M5" s="19"/>
      <c r="Q5" s="18"/>
    </row>
    <row r="6" spans="1:18" x14ac:dyDescent="0.25">
      <c r="A6" s="17" t="s">
        <v>88</v>
      </c>
      <c r="B6" s="30">
        <f>'[1]2022 Budget'!C37</f>
        <v>16943.949999999997</v>
      </c>
      <c r="C6" s="30"/>
      <c r="D6" s="30"/>
      <c r="E6" s="30"/>
      <c r="F6" s="30"/>
      <c r="G6" s="30"/>
      <c r="H6" s="30"/>
      <c r="I6" s="30"/>
      <c r="J6" s="30"/>
      <c r="M6" s="19"/>
      <c r="Q6" s="18"/>
    </row>
    <row r="7" spans="1:18" x14ac:dyDescent="0.25">
      <c r="A7" s="31" t="s">
        <v>62</v>
      </c>
      <c r="B7" s="33">
        <f>B5+B6</f>
        <v>22800.949999999993</v>
      </c>
      <c r="C7" s="33"/>
      <c r="D7" s="33"/>
      <c r="E7" s="33"/>
      <c r="F7" s="33"/>
      <c r="G7" s="33"/>
      <c r="H7" s="33"/>
      <c r="I7" s="33"/>
      <c r="J7" s="33"/>
      <c r="M7" s="19"/>
      <c r="Q7" s="18"/>
    </row>
    <row r="8" spans="1:18" x14ac:dyDescent="0.25">
      <c r="M8" s="19"/>
      <c r="Q8" s="18"/>
    </row>
    <row r="9" spans="1:18" x14ac:dyDescent="0.25">
      <c r="A9" s="21"/>
      <c r="M9" s="19"/>
      <c r="Q9" s="18"/>
    </row>
    <row r="10" spans="1:18" ht="18.75" x14ac:dyDescent="0.3">
      <c r="A10" s="22" t="s">
        <v>34</v>
      </c>
      <c r="B10" s="23"/>
      <c r="C10" s="23"/>
      <c r="D10" s="23"/>
      <c r="E10" s="23"/>
      <c r="F10" s="23"/>
      <c r="G10" s="23"/>
      <c r="H10" s="23"/>
      <c r="I10" s="23"/>
      <c r="J10" s="23"/>
      <c r="M10" s="19"/>
      <c r="N10" s="18"/>
    </row>
    <row r="11" spans="1:18" x14ac:dyDescent="0.25">
      <c r="B11" s="18" t="s">
        <v>68</v>
      </c>
      <c r="C11" s="18" t="s">
        <v>72</v>
      </c>
      <c r="D11" s="18" t="s">
        <v>73</v>
      </c>
      <c r="E11" s="18" t="s">
        <v>92</v>
      </c>
      <c r="F11" s="18" t="s">
        <v>94</v>
      </c>
      <c r="G11" s="18" t="s">
        <v>99</v>
      </c>
      <c r="H11" s="18" t="s">
        <v>103</v>
      </c>
      <c r="I11" s="18" t="s">
        <v>104</v>
      </c>
      <c r="J11" s="18" t="s">
        <v>106</v>
      </c>
      <c r="K11" s="17" t="s">
        <v>35</v>
      </c>
      <c r="L11" s="18" t="s">
        <v>54</v>
      </c>
      <c r="M11" s="19" t="s">
        <v>36</v>
      </c>
      <c r="N11" s="17" t="s">
        <v>37</v>
      </c>
      <c r="O11" s="20" t="s">
        <v>38</v>
      </c>
      <c r="P11" s="20" t="s">
        <v>39</v>
      </c>
      <c r="Q11" s="18" t="s">
        <v>40</v>
      </c>
      <c r="R11" s="17" t="s">
        <v>41</v>
      </c>
    </row>
    <row r="12" spans="1:18" x14ac:dyDescent="0.25">
      <c r="A12" s="17" t="s">
        <v>42</v>
      </c>
      <c r="B12" s="18">
        <v>350</v>
      </c>
      <c r="C12" s="18">
        <v>400</v>
      </c>
      <c r="D12" s="18">
        <v>100</v>
      </c>
      <c r="E12" s="18">
        <v>250</v>
      </c>
      <c r="F12" s="18">
        <v>50</v>
      </c>
      <c r="G12" s="18">
        <v>200</v>
      </c>
      <c r="H12" s="18"/>
      <c r="I12" s="18"/>
      <c r="J12" s="18">
        <v>100</v>
      </c>
      <c r="K12" s="19">
        <f>SUM(B12:J12)</f>
        <v>1450</v>
      </c>
      <c r="L12" s="14">
        <f>'[1]2022 Budget'!B6</f>
        <v>2500</v>
      </c>
      <c r="M12" s="19">
        <f t="shared" ref="M12:M23" si="0">L12-K12</f>
        <v>1050</v>
      </c>
      <c r="N12" s="19">
        <f t="shared" ref="N12:N23" si="1">L12-K12</f>
        <v>1050</v>
      </c>
      <c r="O12" s="20">
        <f t="shared" ref="O12:O23" si="2">N12/L12</f>
        <v>0.42</v>
      </c>
      <c r="Q12" s="15" t="s">
        <v>107</v>
      </c>
    </row>
    <row r="13" spans="1:18" x14ac:dyDescent="0.25">
      <c r="A13" s="17" t="s">
        <v>43</v>
      </c>
      <c r="B13" s="18"/>
      <c r="C13" s="18"/>
      <c r="D13" s="18"/>
      <c r="E13" s="18"/>
      <c r="F13" s="18"/>
      <c r="G13" s="18"/>
      <c r="H13" s="18"/>
      <c r="I13" s="18"/>
      <c r="J13" s="18"/>
      <c r="K13" s="19">
        <f t="shared" ref="K13:K22" si="3">SUM(B13:J13)</f>
        <v>0</v>
      </c>
      <c r="L13" s="14">
        <f>'[1]2022 Budget'!B7</f>
        <v>500</v>
      </c>
      <c r="M13" s="19">
        <f t="shared" si="0"/>
        <v>500</v>
      </c>
      <c r="N13" s="19">
        <f t="shared" si="1"/>
        <v>500</v>
      </c>
      <c r="O13" s="20">
        <f t="shared" si="2"/>
        <v>1</v>
      </c>
      <c r="Q13" s="15"/>
    </row>
    <row r="14" spans="1:18" x14ac:dyDescent="0.25">
      <c r="A14" s="17" t="s">
        <v>44</v>
      </c>
      <c r="B14" s="18"/>
      <c r="C14" s="18"/>
      <c r="D14" s="18"/>
      <c r="E14" s="18"/>
      <c r="F14" s="18"/>
      <c r="G14" s="18"/>
      <c r="H14" s="18"/>
      <c r="I14" s="18"/>
      <c r="J14" s="18"/>
      <c r="K14" s="19">
        <f t="shared" si="3"/>
        <v>0</v>
      </c>
      <c r="L14" s="14">
        <f>'[1]2022 Budget'!B8</f>
        <v>500</v>
      </c>
      <c r="M14" s="19">
        <f t="shared" si="0"/>
        <v>500</v>
      </c>
      <c r="N14" s="19">
        <f t="shared" si="1"/>
        <v>500</v>
      </c>
      <c r="O14" s="20">
        <f t="shared" si="2"/>
        <v>1</v>
      </c>
      <c r="Q14" s="15"/>
    </row>
    <row r="15" spans="1:18" x14ac:dyDescent="0.25">
      <c r="A15" s="17" t="s">
        <v>59</v>
      </c>
      <c r="B15" s="18"/>
      <c r="C15" s="18"/>
      <c r="D15" s="18"/>
      <c r="E15" s="18"/>
      <c r="F15" s="18"/>
      <c r="G15" s="18"/>
      <c r="H15" s="18"/>
      <c r="I15" s="18"/>
      <c r="J15" s="18"/>
      <c r="K15" s="19">
        <f t="shared" si="3"/>
        <v>0</v>
      </c>
      <c r="L15" s="14">
        <f>'[1]2022 Budget'!B9</f>
        <v>500</v>
      </c>
      <c r="M15" s="19">
        <f t="shared" si="0"/>
        <v>500</v>
      </c>
      <c r="N15" s="19">
        <f t="shared" si="1"/>
        <v>500</v>
      </c>
      <c r="O15" s="20">
        <f t="shared" si="2"/>
        <v>1</v>
      </c>
      <c r="Q15" s="15"/>
    </row>
    <row r="16" spans="1:18" x14ac:dyDescent="0.25">
      <c r="A16" s="17" t="s">
        <v>45</v>
      </c>
      <c r="B16" s="18"/>
      <c r="C16" s="18"/>
      <c r="D16" s="18"/>
      <c r="E16" s="18"/>
      <c r="F16" s="18"/>
      <c r="G16" s="18">
        <v>800</v>
      </c>
      <c r="H16" s="18"/>
      <c r="I16" s="18"/>
      <c r="J16" s="18"/>
      <c r="K16" s="19">
        <f t="shared" si="3"/>
        <v>800</v>
      </c>
      <c r="L16" s="14">
        <f>'[1]2022 Budget'!B10</f>
        <v>5000</v>
      </c>
      <c r="M16" s="19">
        <f t="shared" si="0"/>
        <v>4200</v>
      </c>
      <c r="N16" s="19">
        <f t="shared" si="1"/>
        <v>4200</v>
      </c>
      <c r="O16" s="20">
        <f t="shared" si="2"/>
        <v>0.84</v>
      </c>
      <c r="Q16" s="15"/>
    </row>
    <row r="17" spans="1:18" x14ac:dyDescent="0.25">
      <c r="A17" s="17" t="s">
        <v>46</v>
      </c>
      <c r="B17" s="18"/>
      <c r="C17" s="18"/>
      <c r="D17" s="18"/>
      <c r="E17" s="18"/>
      <c r="F17" s="18"/>
      <c r="G17" s="18"/>
      <c r="H17" s="18"/>
      <c r="I17" s="18"/>
      <c r="J17" s="18"/>
      <c r="K17" s="19">
        <f t="shared" si="3"/>
        <v>0</v>
      </c>
      <c r="L17" s="14">
        <f>'[1]2022 Budget'!B11</f>
        <v>2000</v>
      </c>
      <c r="M17" s="19">
        <f t="shared" si="0"/>
        <v>2000</v>
      </c>
      <c r="N17" s="19">
        <f t="shared" si="1"/>
        <v>2000</v>
      </c>
      <c r="O17" s="20">
        <f t="shared" si="2"/>
        <v>1</v>
      </c>
      <c r="Q17" s="15"/>
    </row>
    <row r="18" spans="1:18" x14ac:dyDescent="0.25">
      <c r="A18" s="17" t="s">
        <v>47</v>
      </c>
      <c r="B18" s="18"/>
      <c r="C18" s="18"/>
      <c r="D18" s="18"/>
      <c r="E18" s="18"/>
      <c r="F18" s="18"/>
      <c r="G18" s="18"/>
      <c r="H18" s="18"/>
      <c r="I18" s="18"/>
      <c r="J18" s="18"/>
      <c r="K18" s="19">
        <f t="shared" si="3"/>
        <v>0</v>
      </c>
      <c r="L18" s="14">
        <f>'[1]2022 Budget'!B12</f>
        <v>1500</v>
      </c>
      <c r="M18" s="19">
        <f t="shared" si="0"/>
        <v>1500</v>
      </c>
      <c r="N18" s="19">
        <f t="shared" si="1"/>
        <v>1500</v>
      </c>
      <c r="O18" s="20">
        <f t="shared" si="2"/>
        <v>1</v>
      </c>
      <c r="Q18" s="15"/>
    </row>
    <row r="19" spans="1:18" x14ac:dyDescent="0.25">
      <c r="A19" s="17" t="s">
        <v>55</v>
      </c>
      <c r="B19" s="18"/>
      <c r="C19" s="18"/>
      <c r="D19" s="18"/>
      <c r="E19" s="18"/>
      <c r="F19" s="18"/>
      <c r="G19" s="18">
        <v>500</v>
      </c>
      <c r="H19" s="18"/>
      <c r="I19" s="18"/>
      <c r="J19" s="18">
        <v>200</v>
      </c>
      <c r="K19" s="19">
        <f t="shared" si="3"/>
        <v>700</v>
      </c>
      <c r="L19" s="14">
        <f>'[1]2022 Budget'!B13</f>
        <v>3000</v>
      </c>
      <c r="M19" s="19">
        <f t="shared" si="0"/>
        <v>2300</v>
      </c>
      <c r="N19" s="19">
        <f t="shared" si="1"/>
        <v>2300</v>
      </c>
      <c r="O19" s="20">
        <f t="shared" si="2"/>
        <v>0.76666666666666672</v>
      </c>
      <c r="Q19" s="15" t="s">
        <v>108</v>
      </c>
    </row>
    <row r="20" spans="1:18" x14ac:dyDescent="0.25">
      <c r="A20" s="17" t="s">
        <v>78</v>
      </c>
      <c r="B20" s="18"/>
      <c r="C20" s="18"/>
      <c r="D20" s="18"/>
      <c r="E20" s="18"/>
      <c r="F20" s="18">
        <v>500</v>
      </c>
      <c r="G20" s="18">
        <v>400</v>
      </c>
      <c r="H20" s="18"/>
      <c r="I20" s="18"/>
      <c r="J20" s="18"/>
      <c r="K20" s="19">
        <f t="shared" si="3"/>
        <v>900</v>
      </c>
      <c r="L20" s="14">
        <f>'[1]2022 Budget'!B14</f>
        <v>1000</v>
      </c>
      <c r="M20" s="19">
        <f t="shared" si="0"/>
        <v>100</v>
      </c>
      <c r="N20" s="19">
        <f t="shared" si="1"/>
        <v>100</v>
      </c>
      <c r="O20" s="20">
        <f t="shared" si="2"/>
        <v>0.1</v>
      </c>
      <c r="Q20" s="15"/>
    </row>
    <row r="21" spans="1:18" x14ac:dyDescent="0.25">
      <c r="A21" s="17" t="s">
        <v>77</v>
      </c>
      <c r="B21" s="18"/>
      <c r="C21" s="18"/>
      <c r="D21" s="18"/>
      <c r="E21" s="18">
        <v>25</v>
      </c>
      <c r="F21" s="18">
        <v>25</v>
      </c>
      <c r="G21" s="18"/>
      <c r="H21" s="18"/>
      <c r="I21" s="18"/>
      <c r="J21" s="18"/>
      <c r="K21" s="19">
        <f t="shared" si="3"/>
        <v>50</v>
      </c>
      <c r="L21" s="14">
        <f>'[1]2022 Budget'!B15</f>
        <v>3000</v>
      </c>
      <c r="M21" s="19">
        <f t="shared" si="0"/>
        <v>2950</v>
      </c>
      <c r="N21" s="19">
        <f t="shared" si="1"/>
        <v>2950</v>
      </c>
      <c r="O21" s="20">
        <f t="shared" si="2"/>
        <v>0.98333333333333328</v>
      </c>
      <c r="Q21" s="15"/>
    </row>
    <row r="22" spans="1:18" x14ac:dyDescent="0.25">
      <c r="A22" s="17" t="s">
        <v>18</v>
      </c>
      <c r="B22" s="18"/>
      <c r="C22" s="18"/>
      <c r="D22" s="18"/>
      <c r="E22" s="18"/>
      <c r="F22" s="18"/>
      <c r="G22" s="18"/>
      <c r="H22" s="18"/>
      <c r="I22" s="18"/>
      <c r="J22" s="18"/>
      <c r="K22" s="19">
        <f t="shared" si="3"/>
        <v>0</v>
      </c>
      <c r="L22" s="14">
        <f>'[1]2022 Budget'!B16</f>
        <v>3300.9499999999935</v>
      </c>
      <c r="M22" s="19">
        <f t="shared" si="0"/>
        <v>3300.9499999999935</v>
      </c>
      <c r="N22" s="19">
        <f t="shared" si="1"/>
        <v>3300.9499999999935</v>
      </c>
      <c r="O22" s="20">
        <f t="shared" si="2"/>
        <v>1</v>
      </c>
      <c r="Q22" s="18"/>
    </row>
    <row r="23" spans="1:18" x14ac:dyDescent="0.25">
      <c r="A23" s="24" t="s">
        <v>0</v>
      </c>
      <c r="B23" s="33">
        <f t="shared" ref="B23:L23" si="4">SUM(B12:B22)</f>
        <v>350</v>
      </c>
      <c r="C23" s="33">
        <f t="shared" si="4"/>
        <v>400</v>
      </c>
      <c r="D23" s="33">
        <f t="shared" si="4"/>
        <v>100</v>
      </c>
      <c r="E23" s="33">
        <f t="shared" si="4"/>
        <v>275</v>
      </c>
      <c r="F23" s="33">
        <f t="shared" si="4"/>
        <v>575</v>
      </c>
      <c r="G23" s="33">
        <f t="shared" si="4"/>
        <v>1900</v>
      </c>
      <c r="H23" s="33">
        <f t="shared" si="4"/>
        <v>0</v>
      </c>
      <c r="I23" s="33">
        <f t="shared" si="4"/>
        <v>0</v>
      </c>
      <c r="J23" s="33">
        <f t="shared" si="4"/>
        <v>300</v>
      </c>
      <c r="K23" s="33">
        <f t="shared" si="4"/>
        <v>3900</v>
      </c>
      <c r="L23" s="33">
        <f t="shared" si="4"/>
        <v>22800.949999999993</v>
      </c>
      <c r="M23" s="33">
        <f t="shared" si="0"/>
        <v>18900.949999999993</v>
      </c>
      <c r="N23" s="33">
        <f t="shared" si="1"/>
        <v>18900.949999999993</v>
      </c>
      <c r="O23" s="25">
        <f t="shared" si="2"/>
        <v>0.82895449531708099</v>
      </c>
      <c r="P23" s="26"/>
      <c r="Q23" s="16"/>
      <c r="R23" s="27"/>
    </row>
    <row r="26" spans="1:18" x14ac:dyDescent="0.25">
      <c r="A26" s="28" t="s">
        <v>50</v>
      </c>
    </row>
    <row r="27" spans="1:18" x14ac:dyDescent="0.25">
      <c r="A27" s="28" t="s">
        <v>51</v>
      </c>
    </row>
    <row r="28" spans="1:18" x14ac:dyDescent="0.25">
      <c r="A28" s="28" t="s">
        <v>52</v>
      </c>
    </row>
    <row r="29" spans="1:18" x14ac:dyDescent="0.25">
      <c r="A29" s="28" t="s">
        <v>53</v>
      </c>
    </row>
    <row r="30" spans="1:18" x14ac:dyDescent="0.25">
      <c r="M30" s="20"/>
    </row>
    <row r="31" spans="1:18" x14ac:dyDescent="0.25">
      <c r="A31" s="29" t="s">
        <v>48</v>
      </c>
    </row>
    <row r="32" spans="1:18" x14ac:dyDescent="0.25">
      <c r="A32" s="21" t="s">
        <v>49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56157-520D-4037-A4F3-D84DDDE45738}">
  <dimension ref="A1:S32"/>
  <sheetViews>
    <sheetView topLeftCell="K4" workbookViewId="0">
      <selection activeCell="K26" sqref="K26"/>
    </sheetView>
  </sheetViews>
  <sheetFormatPr defaultColWidth="9.140625" defaultRowHeight="15" x14ac:dyDescent="0.25"/>
  <cols>
    <col min="1" max="1" width="38" style="17" bestFit="1" customWidth="1"/>
    <col min="2" max="2" width="12.140625" style="17" bestFit="1" customWidth="1"/>
    <col min="3" max="3" width="12.140625" style="17" customWidth="1"/>
    <col min="4" max="11" width="12.85546875" style="17" customWidth="1"/>
    <col min="12" max="12" width="11.5703125" style="17" bestFit="1" customWidth="1"/>
    <col min="13" max="13" width="25.28515625" style="17" customWidth="1"/>
    <col min="14" max="14" width="17.42578125" style="17" bestFit="1" customWidth="1"/>
    <col min="15" max="15" width="14.5703125" style="17" bestFit="1" customWidth="1"/>
    <col min="16" max="16" width="13.140625" style="20" customWidth="1"/>
    <col min="17" max="17" width="11.7109375" style="20" bestFit="1" customWidth="1"/>
    <col min="18" max="18" width="20.28515625" style="17" bestFit="1" customWidth="1"/>
    <col min="19" max="19" width="33.42578125" style="17" bestFit="1" customWidth="1"/>
    <col min="20" max="16384" width="9.140625" style="17"/>
  </cols>
  <sheetData>
    <row r="1" spans="1:19" x14ac:dyDescent="0.25">
      <c r="A1" s="17" t="str">
        <f t="array" aca="1" ref="A1" ca="1">"HLPORS Financial Report "&amp; MID(CELL("filename",A1),FIND("]",CELL("filename",A1))+1,255)</f>
        <v>HLPORS Financial Report Oct_2022</v>
      </c>
      <c r="N1" s="19"/>
      <c r="R1" s="18"/>
    </row>
    <row r="2" spans="1:19" x14ac:dyDescent="0.25">
      <c r="N2" s="19"/>
      <c r="R2" s="18"/>
    </row>
    <row r="3" spans="1:19" ht="18.75" x14ac:dyDescent="0.3">
      <c r="A3" s="22" t="s">
        <v>61</v>
      </c>
      <c r="B3" s="22"/>
      <c r="C3" s="22"/>
      <c r="D3" s="22"/>
      <c r="E3" s="22"/>
      <c r="F3" s="22"/>
      <c r="G3" s="22"/>
      <c r="H3" s="22"/>
      <c r="I3" s="22"/>
      <c r="J3" s="22"/>
      <c r="K3" s="22"/>
      <c r="N3" s="19"/>
      <c r="R3" s="18"/>
    </row>
    <row r="4" spans="1:19" x14ac:dyDescent="0.25">
      <c r="B4" s="13"/>
      <c r="C4" s="13"/>
      <c r="D4" s="13"/>
      <c r="E4" s="13"/>
      <c r="F4" s="13"/>
      <c r="G4" s="13"/>
      <c r="H4" s="13"/>
      <c r="I4" s="13"/>
      <c r="J4" s="13"/>
      <c r="K4" s="13"/>
      <c r="N4" s="19"/>
      <c r="R4" s="18"/>
    </row>
    <row r="5" spans="1:19" x14ac:dyDescent="0.25">
      <c r="A5" s="17" t="s">
        <v>87</v>
      </c>
      <c r="B5" s="30">
        <f>'[1]2022 Budget'!C40</f>
        <v>5856.9999999999964</v>
      </c>
      <c r="C5" s="30"/>
      <c r="D5" s="30"/>
      <c r="E5" s="30"/>
      <c r="F5" s="30"/>
      <c r="G5" s="30"/>
      <c r="H5" s="30"/>
      <c r="I5" s="30"/>
      <c r="J5" s="30"/>
      <c r="K5" s="30"/>
      <c r="N5" s="19"/>
      <c r="R5" s="18"/>
    </row>
    <row r="6" spans="1:19" x14ac:dyDescent="0.25">
      <c r="A6" s="17" t="s">
        <v>88</v>
      </c>
      <c r="B6" s="30">
        <f>'[1]2022 Budget'!C37</f>
        <v>16943.949999999997</v>
      </c>
      <c r="C6" s="30"/>
      <c r="D6" s="30"/>
      <c r="E6" s="30"/>
      <c r="F6" s="30"/>
      <c r="G6" s="30"/>
      <c r="H6" s="30"/>
      <c r="I6" s="30"/>
      <c r="J6" s="30"/>
      <c r="K6" s="30"/>
      <c r="N6" s="19"/>
      <c r="R6" s="18"/>
    </row>
    <row r="7" spans="1:19" x14ac:dyDescent="0.25">
      <c r="A7" s="31" t="s">
        <v>62</v>
      </c>
      <c r="B7" s="33">
        <f>B5+B6</f>
        <v>22800.949999999993</v>
      </c>
      <c r="C7" s="33"/>
      <c r="D7" s="33"/>
      <c r="E7" s="33"/>
      <c r="F7" s="33"/>
      <c r="G7" s="33"/>
      <c r="H7" s="33"/>
      <c r="I7" s="33"/>
      <c r="J7" s="33"/>
      <c r="K7" s="33"/>
      <c r="N7" s="19"/>
      <c r="R7" s="18"/>
    </row>
    <row r="8" spans="1:19" x14ac:dyDescent="0.25">
      <c r="N8" s="19"/>
      <c r="R8" s="18"/>
    </row>
    <row r="9" spans="1:19" x14ac:dyDescent="0.25">
      <c r="A9" s="21"/>
      <c r="N9" s="19"/>
      <c r="R9" s="18"/>
    </row>
    <row r="10" spans="1:19" ht="18.75" x14ac:dyDescent="0.3">
      <c r="A10" s="22" t="s">
        <v>34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N10" s="19"/>
      <c r="O10" s="18"/>
    </row>
    <row r="11" spans="1:19" x14ac:dyDescent="0.25">
      <c r="B11" s="18" t="s">
        <v>68</v>
      </c>
      <c r="C11" s="18" t="s">
        <v>72</v>
      </c>
      <c r="D11" s="18" t="s">
        <v>73</v>
      </c>
      <c r="E11" s="18" t="s">
        <v>92</v>
      </c>
      <c r="F11" s="18" t="s">
        <v>94</v>
      </c>
      <c r="G11" s="18" t="s">
        <v>99</v>
      </c>
      <c r="H11" s="18" t="s">
        <v>103</v>
      </c>
      <c r="I11" s="18" t="s">
        <v>104</v>
      </c>
      <c r="J11" s="18" t="s">
        <v>106</v>
      </c>
      <c r="K11" s="18" t="s">
        <v>109</v>
      </c>
      <c r="L11" s="17" t="s">
        <v>35</v>
      </c>
      <c r="M11" s="18" t="s">
        <v>54</v>
      </c>
      <c r="N11" s="19" t="s">
        <v>36</v>
      </c>
      <c r="O11" s="17" t="s">
        <v>37</v>
      </c>
      <c r="P11" s="20" t="s">
        <v>38</v>
      </c>
      <c r="Q11" s="20" t="s">
        <v>39</v>
      </c>
      <c r="R11" s="18" t="s">
        <v>40</v>
      </c>
      <c r="S11" s="17" t="s">
        <v>41</v>
      </c>
    </row>
    <row r="12" spans="1:19" x14ac:dyDescent="0.25">
      <c r="A12" s="17" t="s">
        <v>42</v>
      </c>
      <c r="B12" s="18">
        <v>350</v>
      </c>
      <c r="C12" s="18">
        <v>400</v>
      </c>
      <c r="D12" s="18">
        <v>100</v>
      </c>
      <c r="E12" s="18">
        <v>250</v>
      </c>
      <c r="F12" s="18">
        <v>50</v>
      </c>
      <c r="G12" s="18">
        <v>200</v>
      </c>
      <c r="H12" s="18"/>
      <c r="I12" s="18"/>
      <c r="J12" s="18">
        <v>100</v>
      </c>
      <c r="K12" s="18"/>
      <c r="L12" s="19">
        <f>SUM(B12:K12)</f>
        <v>1450</v>
      </c>
      <c r="M12" s="14">
        <f>'[1]2022 Budget'!B6</f>
        <v>2500</v>
      </c>
      <c r="N12" s="19">
        <f t="shared" ref="N12:N23" si="0">M12-L12</f>
        <v>1050</v>
      </c>
      <c r="O12" s="19">
        <f t="shared" ref="O12:O23" si="1">M12-L12</f>
        <v>1050</v>
      </c>
      <c r="P12" s="20">
        <f t="shared" ref="P12:P23" si="2">O12/M12</f>
        <v>0.42</v>
      </c>
      <c r="R12" s="15" t="s">
        <v>107</v>
      </c>
    </row>
    <row r="13" spans="1:19" x14ac:dyDescent="0.25">
      <c r="A13" s="17" t="s">
        <v>43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9">
        <f t="shared" ref="L13:L22" si="3">SUM(B13:K13)</f>
        <v>0</v>
      </c>
      <c r="M13" s="14">
        <f>'[1]2022 Budget'!B7</f>
        <v>500</v>
      </c>
      <c r="N13" s="19">
        <f t="shared" si="0"/>
        <v>500</v>
      </c>
      <c r="O13" s="19">
        <f t="shared" si="1"/>
        <v>500</v>
      </c>
      <c r="P13" s="20">
        <f t="shared" si="2"/>
        <v>1</v>
      </c>
      <c r="R13" s="15"/>
    </row>
    <row r="14" spans="1:19" x14ac:dyDescent="0.25">
      <c r="A14" s="17" t="s">
        <v>44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9">
        <f t="shared" si="3"/>
        <v>0</v>
      </c>
      <c r="M14" s="14">
        <f>'[1]2022 Budget'!B8</f>
        <v>500</v>
      </c>
      <c r="N14" s="19">
        <f t="shared" si="0"/>
        <v>500</v>
      </c>
      <c r="O14" s="19">
        <f t="shared" si="1"/>
        <v>500</v>
      </c>
      <c r="P14" s="20">
        <f t="shared" si="2"/>
        <v>1</v>
      </c>
      <c r="R14" s="15"/>
    </row>
    <row r="15" spans="1:19" x14ac:dyDescent="0.25">
      <c r="A15" s="17" t="s">
        <v>59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9">
        <f t="shared" si="3"/>
        <v>0</v>
      </c>
      <c r="M15" s="14">
        <f>'[1]2022 Budget'!B9</f>
        <v>500</v>
      </c>
      <c r="N15" s="19">
        <f t="shared" si="0"/>
        <v>500</v>
      </c>
      <c r="O15" s="19">
        <f t="shared" si="1"/>
        <v>500</v>
      </c>
      <c r="P15" s="20">
        <f t="shared" si="2"/>
        <v>1</v>
      </c>
      <c r="R15" s="15"/>
    </row>
    <row r="16" spans="1:19" x14ac:dyDescent="0.25">
      <c r="A16" s="17" t="s">
        <v>45</v>
      </c>
      <c r="B16" s="18"/>
      <c r="C16" s="18"/>
      <c r="D16" s="18"/>
      <c r="E16" s="18"/>
      <c r="F16" s="18"/>
      <c r="G16" s="18">
        <v>800</v>
      </c>
      <c r="H16" s="18"/>
      <c r="I16" s="18"/>
      <c r="J16" s="18"/>
      <c r="K16" s="18"/>
      <c r="L16" s="19">
        <f t="shared" si="3"/>
        <v>800</v>
      </c>
      <c r="M16" s="14">
        <f>'[1]2022 Budget'!B10</f>
        <v>5000</v>
      </c>
      <c r="N16" s="19">
        <f t="shared" si="0"/>
        <v>4200</v>
      </c>
      <c r="O16" s="19">
        <f t="shared" si="1"/>
        <v>4200</v>
      </c>
      <c r="P16" s="20">
        <f t="shared" si="2"/>
        <v>0.84</v>
      </c>
      <c r="R16" s="15"/>
    </row>
    <row r="17" spans="1:19" x14ac:dyDescent="0.25">
      <c r="A17" s="17" t="s">
        <v>46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9">
        <f t="shared" si="3"/>
        <v>0</v>
      </c>
      <c r="M17" s="14">
        <f>'[1]2022 Budget'!B11</f>
        <v>2000</v>
      </c>
      <c r="N17" s="19">
        <f t="shared" si="0"/>
        <v>2000</v>
      </c>
      <c r="O17" s="19">
        <f t="shared" si="1"/>
        <v>2000</v>
      </c>
      <c r="P17" s="20">
        <f t="shared" si="2"/>
        <v>1</v>
      </c>
      <c r="R17" s="15"/>
    </row>
    <row r="18" spans="1:19" x14ac:dyDescent="0.25">
      <c r="A18" s="17" t="s">
        <v>47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9">
        <f t="shared" si="3"/>
        <v>0</v>
      </c>
      <c r="M18" s="14">
        <f>'[1]2022 Budget'!B12</f>
        <v>1500</v>
      </c>
      <c r="N18" s="19">
        <f t="shared" si="0"/>
        <v>1500</v>
      </c>
      <c r="O18" s="19">
        <f t="shared" si="1"/>
        <v>1500</v>
      </c>
      <c r="P18" s="20">
        <f t="shared" si="2"/>
        <v>1</v>
      </c>
      <c r="R18" s="15"/>
    </row>
    <row r="19" spans="1:19" x14ac:dyDescent="0.25">
      <c r="A19" s="17" t="s">
        <v>55</v>
      </c>
      <c r="B19" s="18"/>
      <c r="C19" s="18"/>
      <c r="D19" s="18"/>
      <c r="E19" s="18"/>
      <c r="F19" s="18"/>
      <c r="G19" s="18">
        <v>500</v>
      </c>
      <c r="H19" s="18"/>
      <c r="I19" s="18"/>
      <c r="J19" s="18">
        <v>200</v>
      </c>
      <c r="K19" s="18">
        <v>500</v>
      </c>
      <c r="L19" s="19">
        <f t="shared" si="3"/>
        <v>1200</v>
      </c>
      <c r="M19" s="14">
        <f>'[1]2022 Budget'!B13</f>
        <v>3000</v>
      </c>
      <c r="N19" s="19">
        <f t="shared" si="0"/>
        <v>1800</v>
      </c>
      <c r="O19" s="19">
        <f t="shared" si="1"/>
        <v>1800</v>
      </c>
      <c r="P19" s="20">
        <f t="shared" si="2"/>
        <v>0.6</v>
      </c>
      <c r="R19" s="15" t="s">
        <v>108</v>
      </c>
    </row>
    <row r="20" spans="1:19" x14ac:dyDescent="0.25">
      <c r="A20" s="17" t="s">
        <v>78</v>
      </c>
      <c r="B20" s="18"/>
      <c r="C20" s="18"/>
      <c r="D20" s="18"/>
      <c r="E20" s="18"/>
      <c r="F20" s="18">
        <v>500</v>
      </c>
      <c r="G20" s="18">
        <v>400</v>
      </c>
      <c r="H20" s="18"/>
      <c r="I20" s="18"/>
      <c r="J20" s="18"/>
      <c r="K20" s="18"/>
      <c r="L20" s="19">
        <f t="shared" si="3"/>
        <v>900</v>
      </c>
      <c r="M20" s="14">
        <f>'[1]2022 Budget'!B14</f>
        <v>1000</v>
      </c>
      <c r="N20" s="19">
        <f t="shared" si="0"/>
        <v>100</v>
      </c>
      <c r="O20" s="19">
        <f t="shared" si="1"/>
        <v>100</v>
      </c>
      <c r="P20" s="20">
        <f t="shared" si="2"/>
        <v>0.1</v>
      </c>
      <c r="R20" s="15"/>
    </row>
    <row r="21" spans="1:19" x14ac:dyDescent="0.25">
      <c r="A21" s="17" t="s">
        <v>77</v>
      </c>
      <c r="B21" s="18"/>
      <c r="C21" s="18"/>
      <c r="D21" s="18"/>
      <c r="E21" s="18">
        <v>25</v>
      </c>
      <c r="F21" s="18">
        <v>25</v>
      </c>
      <c r="G21" s="18"/>
      <c r="H21" s="18"/>
      <c r="I21" s="18"/>
      <c r="J21" s="18"/>
      <c r="K21" s="18"/>
      <c r="L21" s="19">
        <f t="shared" si="3"/>
        <v>50</v>
      </c>
      <c r="M21" s="14">
        <f>'[1]2022 Budget'!B15</f>
        <v>3000</v>
      </c>
      <c r="N21" s="19">
        <f t="shared" si="0"/>
        <v>2950</v>
      </c>
      <c r="O21" s="19">
        <f t="shared" si="1"/>
        <v>2950</v>
      </c>
      <c r="P21" s="20">
        <f t="shared" si="2"/>
        <v>0.98333333333333328</v>
      </c>
      <c r="R21" s="15"/>
    </row>
    <row r="22" spans="1:19" x14ac:dyDescent="0.25">
      <c r="A22" s="17" t="s">
        <v>18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9">
        <f t="shared" si="3"/>
        <v>0</v>
      </c>
      <c r="M22" s="14">
        <f>'[1]2022 Budget'!B16</f>
        <v>3300.9499999999935</v>
      </c>
      <c r="N22" s="19">
        <f t="shared" si="0"/>
        <v>3300.9499999999935</v>
      </c>
      <c r="O22" s="19">
        <f t="shared" si="1"/>
        <v>3300.9499999999935</v>
      </c>
      <c r="P22" s="20">
        <f t="shared" si="2"/>
        <v>1</v>
      </c>
      <c r="R22" s="18"/>
    </row>
    <row r="23" spans="1:19" x14ac:dyDescent="0.25">
      <c r="A23" s="24" t="s">
        <v>0</v>
      </c>
      <c r="B23" s="33">
        <f t="shared" ref="B23:M23" si="4">SUM(B12:B22)</f>
        <v>350</v>
      </c>
      <c r="C23" s="33">
        <f t="shared" si="4"/>
        <v>400</v>
      </c>
      <c r="D23" s="33">
        <f t="shared" si="4"/>
        <v>100</v>
      </c>
      <c r="E23" s="33">
        <f t="shared" si="4"/>
        <v>275</v>
      </c>
      <c r="F23" s="33">
        <f t="shared" si="4"/>
        <v>575</v>
      </c>
      <c r="G23" s="33">
        <f t="shared" si="4"/>
        <v>1900</v>
      </c>
      <c r="H23" s="33">
        <f t="shared" si="4"/>
        <v>0</v>
      </c>
      <c r="I23" s="33">
        <f t="shared" si="4"/>
        <v>0</v>
      </c>
      <c r="J23" s="33">
        <f t="shared" si="4"/>
        <v>300</v>
      </c>
      <c r="K23" s="33">
        <f t="shared" si="4"/>
        <v>500</v>
      </c>
      <c r="L23" s="33">
        <f t="shared" si="4"/>
        <v>4400</v>
      </c>
      <c r="M23" s="33">
        <f t="shared" si="4"/>
        <v>22800.949999999993</v>
      </c>
      <c r="N23" s="33">
        <f t="shared" si="0"/>
        <v>18400.949999999993</v>
      </c>
      <c r="O23" s="33">
        <f t="shared" si="1"/>
        <v>18400.949999999993</v>
      </c>
      <c r="P23" s="25">
        <f t="shared" si="2"/>
        <v>0.8070255844602966</v>
      </c>
      <c r="Q23" s="26"/>
      <c r="R23" s="16"/>
      <c r="S23" s="27"/>
    </row>
    <row r="26" spans="1:19" x14ac:dyDescent="0.25">
      <c r="A26" s="28" t="s">
        <v>50</v>
      </c>
    </row>
    <row r="27" spans="1:19" x14ac:dyDescent="0.25">
      <c r="A27" s="28" t="s">
        <v>51</v>
      </c>
    </row>
    <row r="28" spans="1:19" x14ac:dyDescent="0.25">
      <c r="A28" s="28" t="s">
        <v>52</v>
      </c>
    </row>
    <row r="29" spans="1:19" x14ac:dyDescent="0.25">
      <c r="A29" s="28" t="s">
        <v>53</v>
      </c>
    </row>
    <row r="30" spans="1:19" x14ac:dyDescent="0.25">
      <c r="N30" s="20"/>
    </row>
    <row r="31" spans="1:19" x14ac:dyDescent="0.25">
      <c r="A31" s="29" t="s">
        <v>48</v>
      </c>
    </row>
    <row r="32" spans="1:19" x14ac:dyDescent="0.25">
      <c r="A32" s="21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2022 Budget</vt:lpstr>
      <vt:lpstr>Jan 2022</vt:lpstr>
      <vt:lpstr>Feb 2022</vt:lpstr>
      <vt:lpstr>Mar 2022</vt:lpstr>
      <vt:lpstr>Apr 2022</vt:lpstr>
      <vt:lpstr>May 2022</vt:lpstr>
      <vt:lpstr>Jun 2022</vt:lpstr>
      <vt:lpstr>Jul 2022</vt:lpstr>
      <vt:lpstr>Aug 2022</vt:lpstr>
      <vt:lpstr>Sep_2022</vt:lpstr>
      <vt:lpstr>Oct_2022</vt:lpstr>
    </vt:vector>
  </TitlesOfParts>
  <Company>Selkirk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Parfitt</dc:creator>
  <cp:lastModifiedBy>Ian Dennis</cp:lastModifiedBy>
  <dcterms:created xsi:type="dcterms:W3CDTF">2016-02-24T17:46:17Z</dcterms:created>
  <dcterms:modified xsi:type="dcterms:W3CDTF">2022-11-08T04:59:43Z</dcterms:modified>
</cp:coreProperties>
</file>