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M:\sgrc\Projects\HLP_reporting_suite\2021\Financials\"/>
    </mc:Choice>
  </mc:AlternateContent>
  <xr:revisionPtr revIDLastSave="0" documentId="13_ncr:1_{CF3C45DD-5D7F-4BF1-8C1C-90BF607ED601}" xr6:coauthVersionLast="36" xr6:coauthVersionMax="44" xr10:uidLastSave="{00000000-0000-0000-0000-000000000000}"/>
  <bookViews>
    <workbookView xWindow="0" yWindow="523" windowWidth="16457" windowHeight="6283" activeTab="1" xr2:uid="{00000000-000D-0000-FFFF-FFFF00000000}"/>
  </bookViews>
  <sheets>
    <sheet name="2021 Budget" sheetId="23" r:id="rId1"/>
    <sheet name="Jan 2021" sheetId="1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1" l="1"/>
  <c r="D13" i="11"/>
  <c r="D14" i="11"/>
  <c r="D15" i="11"/>
  <c r="D16" i="11"/>
  <c r="D17" i="11"/>
  <c r="D18" i="11"/>
  <c r="D19" i="11"/>
  <c r="D20" i="11"/>
  <c r="D12" i="11"/>
  <c r="B6" i="11"/>
  <c r="B5" i="11"/>
  <c r="E15" i="23"/>
  <c r="E32" i="23" l="1"/>
  <c r="E36" i="23" s="1"/>
  <c r="C32" i="23"/>
  <c r="C35" i="23" l="1"/>
  <c r="C36" i="23" s="1"/>
  <c r="B15" i="23" s="1"/>
  <c r="B14" i="23" s="1"/>
  <c r="C15" i="11" l="1"/>
  <c r="F15" i="11" l="1"/>
  <c r="G15" i="11" s="1"/>
  <c r="E15" i="11"/>
  <c r="C12" i="11" l="1"/>
  <c r="F12" i="11" s="1"/>
  <c r="G12" i="11" s="1"/>
  <c r="C13" i="11"/>
  <c r="F13" i="11" s="1"/>
  <c r="C14" i="11"/>
  <c r="E14" i="11" s="1"/>
  <c r="C16" i="11"/>
  <c r="E16" i="11" s="1"/>
  <c r="C17" i="11"/>
  <c r="F17" i="11" s="1"/>
  <c r="G17" i="11" s="1"/>
  <c r="C18" i="11"/>
  <c r="F18" i="11" s="1"/>
  <c r="G18" i="11" s="1"/>
  <c r="C19" i="11"/>
  <c r="E19" i="11" s="1"/>
  <c r="C20" i="11"/>
  <c r="E20" i="11" s="1"/>
  <c r="F20" i="11" l="1"/>
  <c r="G20" i="11" s="1"/>
  <c r="F19" i="11"/>
  <c r="G19" i="11" s="1"/>
  <c r="E18" i="11"/>
  <c r="E13" i="11"/>
  <c r="E12" i="11"/>
  <c r="F16" i="11"/>
  <c r="G16" i="11" s="1"/>
  <c r="E17" i="11"/>
  <c r="F14" i="11"/>
  <c r="G14" i="11" s="1"/>
  <c r="B7" i="11" l="1"/>
  <c r="B21" i="11"/>
  <c r="C21" i="11" s="1"/>
  <c r="D21" i="11" l="1"/>
  <c r="F21" i="11" l="1"/>
  <c r="G21" i="11" s="1"/>
  <c r="E21" i="11"/>
</calcChain>
</file>

<file path=xl/sharedStrings.xml><?xml version="1.0" encoding="utf-8"?>
<sst xmlns="http://schemas.openxmlformats.org/spreadsheetml/2006/main" count="90" uniqueCount="84">
  <si>
    <t>Total Expenses</t>
  </si>
  <si>
    <t>Revenue</t>
  </si>
  <si>
    <t>BCTS</t>
  </si>
  <si>
    <t>Kalesnikoff</t>
  </si>
  <si>
    <t>Interfor</t>
  </si>
  <si>
    <t>NACFOR</t>
  </si>
  <si>
    <t>Atco</t>
  </si>
  <si>
    <t>SIFCo</t>
  </si>
  <si>
    <t>2017 at $0.015</t>
  </si>
  <si>
    <t>Total Revenue</t>
  </si>
  <si>
    <t>2015 Budget</t>
  </si>
  <si>
    <t>2016 Budget</t>
  </si>
  <si>
    <t>2016 Actual</t>
  </si>
  <si>
    <t>2015 Actual</t>
  </si>
  <si>
    <t>FLNRO</t>
  </si>
  <si>
    <t>2018 at $0.01</t>
  </si>
  <si>
    <t>WK UWR</t>
  </si>
  <si>
    <t>2017 actual</t>
  </si>
  <si>
    <t>Unallocated</t>
  </si>
  <si>
    <t>Debt / Credit</t>
  </si>
  <si>
    <t>Admin</t>
  </si>
  <si>
    <t>Boundary UWR</t>
  </si>
  <si>
    <t>Update resultants, depletion</t>
  </si>
  <si>
    <t xml:space="preserve">Website maintenance </t>
  </si>
  <si>
    <t>Subscriber support</t>
  </si>
  <si>
    <t>KDCFS</t>
  </si>
  <si>
    <t>Vaagen - West Boundary CF</t>
  </si>
  <si>
    <t>2018 Actual</t>
  </si>
  <si>
    <t>2018 Budget</t>
  </si>
  <si>
    <t>2019 Budget</t>
  </si>
  <si>
    <t xml:space="preserve">Quality Assurance </t>
  </si>
  <si>
    <t>Assuming No Change from 2018 AAC Allocations</t>
  </si>
  <si>
    <t>2019 at $.005</t>
  </si>
  <si>
    <t>Vaagen - Osoyoos Indian Band</t>
  </si>
  <si>
    <t>2018 Received + Committed</t>
  </si>
  <si>
    <t>Expenses</t>
  </si>
  <si>
    <t>YTD</t>
  </si>
  <si>
    <t>Budget Remaining</t>
  </si>
  <si>
    <t>Cost Variance</t>
  </si>
  <si>
    <t>% Cost Varianc</t>
  </si>
  <si>
    <t>% Complete</t>
  </si>
  <si>
    <t>Forecast at Completion</t>
  </si>
  <si>
    <t>Notes</t>
  </si>
  <si>
    <t>Admin(Ian, Ian D)</t>
  </si>
  <si>
    <t>Boundary UWR (Ian D)</t>
  </si>
  <si>
    <t>WK UWR (Ian D).</t>
  </si>
  <si>
    <t>Update resultants, depletion (Ian D.)</t>
  </si>
  <si>
    <t>Website maintenance (Ian, Ian D.)</t>
  </si>
  <si>
    <t>Subscriber support (Ian, Ian D.)</t>
  </si>
  <si>
    <t>No project/line item can have a negative Cost Variance (CV) unless the steering committee has previously approved the over expenditure.</t>
  </si>
  <si>
    <t xml:space="preserve">If cost variance for a line item is less than 15%, options will be developed along with a rationale for review and approval by the steering committee. </t>
  </si>
  <si>
    <t>·  Cost Variance (CV) = Annual Allocation (AA) – Year To Date expenditure (YTD)</t>
  </si>
  <si>
    <t>·  Percent Cost Variance (CV%) = Cost Variance (CV) / Annual Allowance (AA)</t>
  </si>
  <si>
    <t>·   Positive CV and CV% indicates the project/line item is under budget</t>
  </si>
  <si>
    <t>·   Negative CV and CV% indicates the project/line item is over budget</t>
  </si>
  <si>
    <t>Annual Allocation</t>
  </si>
  <si>
    <t>Quality Assurance</t>
  </si>
  <si>
    <t>2020 Budget</t>
  </si>
  <si>
    <t>Biodiversity Report</t>
  </si>
  <si>
    <t>2020 at $.005</t>
  </si>
  <si>
    <t>Biodiversity Report (Ian D)</t>
  </si>
  <si>
    <t>2019 Actual</t>
  </si>
  <si>
    <t>Income</t>
  </si>
  <si>
    <t>Total Available Funds</t>
  </si>
  <si>
    <t>Expense</t>
  </si>
  <si>
    <t>Total Balance</t>
  </si>
  <si>
    <t>Surplus/Deficit Carry over</t>
  </si>
  <si>
    <t>2017 budget</t>
  </si>
  <si>
    <t>2020 Actual</t>
  </si>
  <si>
    <t>Jan 1 - Jan 31</t>
  </si>
  <si>
    <t>2021 Budget</t>
  </si>
  <si>
    <t>2021 Actual</t>
  </si>
  <si>
    <t>2021 at $.005</t>
  </si>
  <si>
    <t>projected $500 less than 2020 due to gained familiarity of budget process</t>
  </si>
  <si>
    <t>Needs a little balance for ongoing report maintenance</t>
  </si>
  <si>
    <t>Less work to do this year as 2020 resultants published</t>
  </si>
  <si>
    <t>Same anticipated cost as 2020</t>
  </si>
  <si>
    <t>Reduced to $3000 as QA procedures have been documented</t>
  </si>
  <si>
    <t>HLPORS Financial Report Jan 2021</t>
  </si>
  <si>
    <t>2020 Credit Carry Over</t>
  </si>
  <si>
    <t>2020 Contribution</t>
  </si>
  <si>
    <t>Investigating changes in ownership noted by Gavin Fox</t>
  </si>
  <si>
    <t>Fixing a security problem, the help pages that now include all the tables were outsdide the password protected content and thus discoverable on Googls</t>
  </si>
  <si>
    <t>Finalizing expenditure for 2020, work on 2021 budget, resolving misunderstanding about SIFCO membership, Finance subcomitee and group meetings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</si>
</sst>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\-&quot;$&quot;#,##0.00"/>
    <numFmt numFmtId="165" formatCode="&quot;$&quot;#,##0.00_);[Red]\(&quot;$&quot;#,##0.00\)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6" fontId="0" fillId="0" borderId="0" xfId="0" applyNumberFormat="1"/>
    <xf numFmtId="166" fontId="1" fillId="0" borderId="1" xfId="0" applyNumberFormat="1" applyFont="1" applyBorder="1"/>
    <xf numFmtId="166" fontId="2" fillId="0" borderId="0" xfId="0" applyNumberFormat="1" applyFont="1" applyFill="1" applyBorder="1"/>
    <xf numFmtId="166" fontId="3" fillId="0" borderId="1" xfId="0" applyNumberFormat="1" applyFont="1" applyFill="1" applyBorder="1"/>
    <xf numFmtId="165" fontId="3" fillId="0" borderId="1" xfId="0" applyNumberFormat="1" applyFont="1" applyFill="1" applyBorder="1"/>
    <xf numFmtId="0" fontId="4" fillId="0" borderId="0" xfId="0" applyFont="1" applyFill="1" applyBorder="1"/>
    <xf numFmtId="166" fontId="4" fillId="0" borderId="0" xfId="0" applyNumberFormat="1" applyFont="1" applyFill="1" applyBorder="1"/>
    <xf numFmtId="165" fontId="4" fillId="0" borderId="0" xfId="0" applyNumberFormat="1" applyFont="1" applyFill="1" applyBorder="1"/>
    <xf numFmtId="10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166" fontId="6" fillId="0" borderId="0" xfId="0" applyNumberFormat="1" applyFont="1" applyFill="1" applyBorder="1"/>
    <xf numFmtId="0" fontId="3" fillId="0" borderId="1" xfId="0" applyFont="1" applyFill="1" applyBorder="1"/>
    <xf numFmtId="10" fontId="3" fillId="0" borderId="1" xfId="0" applyNumberFormat="1" applyFont="1" applyFill="1" applyBorder="1"/>
    <xf numFmtId="10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 applyAlignment="1">
      <alignment horizontal="left" vertical="center" indent="5"/>
    </xf>
    <xf numFmtId="0" fontId="5" fillId="0" borderId="0" xfId="0" applyFont="1" applyFill="1" applyBorder="1" applyAlignment="1">
      <alignment vertical="center"/>
    </xf>
    <xf numFmtId="165" fontId="4" fillId="0" borderId="1" xfId="0" applyNumberFormat="1" applyFont="1" applyFill="1" applyBorder="1"/>
    <xf numFmtId="166" fontId="7" fillId="0" borderId="0" xfId="0" applyNumberFormat="1" applyFont="1"/>
    <xf numFmtId="0" fontId="3" fillId="0" borderId="0" xfId="0" applyFont="1" applyFill="1" applyBorder="1"/>
    <xf numFmtId="165" fontId="3" fillId="0" borderId="0" xfId="0" applyNumberFormat="1" applyFont="1" applyFill="1" applyBorder="1"/>
    <xf numFmtId="0" fontId="8" fillId="0" borderId="0" xfId="0" applyFont="1"/>
    <xf numFmtId="164" fontId="8" fillId="0" borderId="0" xfId="0" applyNumberFormat="1" applyFont="1"/>
    <xf numFmtId="0" fontId="9" fillId="0" borderId="0" xfId="0" applyFont="1"/>
    <xf numFmtId="164" fontId="9" fillId="0" borderId="0" xfId="0" applyNumberFormat="1" applyFont="1"/>
    <xf numFmtId="4" fontId="9" fillId="0" borderId="0" xfId="0" applyNumberFormat="1" applyFont="1"/>
    <xf numFmtId="0" fontId="8" fillId="0" borderId="0" xfId="0" applyFont="1" applyBorder="1"/>
    <xf numFmtId="164" fontId="9" fillId="0" borderId="0" xfId="0" applyNumberFormat="1" applyFont="1" applyBorder="1"/>
    <xf numFmtId="164" fontId="8" fillId="0" borderId="0" xfId="0" applyNumberFormat="1" applyFont="1" applyBorder="1"/>
    <xf numFmtId="0" fontId="8" fillId="0" borderId="2" xfId="0" applyFont="1" applyBorder="1"/>
    <xf numFmtId="165" fontId="3" fillId="0" borderId="2" xfId="0" applyNumberFormat="1" applyFont="1" applyFill="1" applyBorder="1"/>
    <xf numFmtId="164" fontId="8" fillId="0" borderId="2" xfId="0" applyNumberFormat="1" applyFont="1" applyBorder="1"/>
    <xf numFmtId="164" fontId="9" fillId="0" borderId="2" xfId="0" applyNumberFormat="1" applyFont="1" applyBorder="1"/>
    <xf numFmtId="164" fontId="9" fillId="0" borderId="0" xfId="0" applyNumberFormat="1" applyFont="1"/>
    <xf numFmtId="166" fontId="0" fillId="0" borderId="0" xfId="0" applyNumberFormat="1"/>
    <xf numFmtId="10" fontId="4" fillId="0" borderId="0" xfId="0" applyNumberFormat="1" applyFont="1" applyFill="1" applyBorder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27F2D-10AD-4B1F-AC4A-0F6C47F6030A}">
  <dimension ref="A2:R36"/>
  <sheetViews>
    <sheetView workbookViewId="0">
      <selection activeCell="F24" sqref="F24"/>
    </sheetView>
  </sheetViews>
  <sheetFormatPr defaultRowHeight="14.6" x14ac:dyDescent="0.4"/>
  <cols>
    <col min="1" max="1" width="28.84375" customWidth="1"/>
    <col min="2" max="2" width="20.15234375" customWidth="1"/>
    <col min="3" max="3" width="14.3046875" customWidth="1"/>
    <col min="4" max="4" width="14.15234375" customWidth="1"/>
    <col min="5" max="5" width="15.15234375" customWidth="1"/>
    <col min="6" max="6" width="15" customWidth="1"/>
    <col min="7" max="7" width="12.3046875" customWidth="1"/>
    <col min="8" max="8" width="13.15234375" customWidth="1"/>
    <col min="9" max="9" width="15" customWidth="1"/>
    <col min="10" max="10" width="11.3046875" customWidth="1"/>
    <col min="11" max="11" width="11.3828125" customWidth="1"/>
    <col min="12" max="12" width="13.3046875" customWidth="1"/>
    <col min="13" max="13" width="12" customWidth="1"/>
    <col min="14" max="14" width="10.84375" customWidth="1"/>
    <col min="15" max="15" width="11.53515625" customWidth="1"/>
  </cols>
  <sheetData>
    <row r="2" spans="1:18" ht="15.9" x14ac:dyDescent="0.4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P2">
        <v>2020</v>
      </c>
    </row>
    <row r="3" spans="1:18" ht="15.9" x14ac:dyDescent="0.45">
      <c r="A3" s="23" t="s">
        <v>64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P3" t="s">
        <v>42</v>
      </c>
    </row>
    <row r="4" spans="1:18" ht="15.9" x14ac:dyDescent="0.45">
      <c r="A4" s="23"/>
      <c r="B4" s="23" t="s">
        <v>70</v>
      </c>
      <c r="C4" s="23" t="s">
        <v>71</v>
      </c>
      <c r="D4" s="23" t="s">
        <v>57</v>
      </c>
      <c r="E4" s="23" t="s">
        <v>68</v>
      </c>
      <c r="F4" s="23" t="s">
        <v>29</v>
      </c>
      <c r="G4" s="23" t="s">
        <v>61</v>
      </c>
      <c r="H4" s="23" t="s">
        <v>28</v>
      </c>
      <c r="I4" s="23" t="s">
        <v>27</v>
      </c>
      <c r="J4" s="23" t="s">
        <v>67</v>
      </c>
      <c r="K4" s="23" t="s">
        <v>17</v>
      </c>
      <c r="L4" s="23" t="s">
        <v>11</v>
      </c>
      <c r="M4" s="23" t="s">
        <v>12</v>
      </c>
      <c r="N4" s="23" t="s">
        <v>10</v>
      </c>
      <c r="O4" s="23" t="s">
        <v>13</v>
      </c>
    </row>
    <row r="5" spans="1:18" ht="15.9" x14ac:dyDescent="0.4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8" ht="15.9" x14ac:dyDescent="0.45">
      <c r="A6" s="23" t="s">
        <v>20</v>
      </c>
      <c r="B6" s="22">
        <v>2500</v>
      </c>
      <c r="C6" s="23"/>
      <c r="D6" s="24">
        <v>3000</v>
      </c>
      <c r="E6" s="24">
        <v>3050</v>
      </c>
      <c r="F6" s="24">
        <v>3000</v>
      </c>
      <c r="G6" s="24">
        <v>2660</v>
      </c>
      <c r="H6" s="24">
        <v>3000</v>
      </c>
      <c r="I6" s="24">
        <v>3525</v>
      </c>
      <c r="J6" s="24">
        <v>3000</v>
      </c>
      <c r="K6" s="24">
        <v>3335</v>
      </c>
      <c r="L6" s="24">
        <v>2500</v>
      </c>
      <c r="M6" s="24">
        <v>3980</v>
      </c>
      <c r="N6" s="24">
        <v>2000</v>
      </c>
      <c r="O6" s="24">
        <v>4111.25</v>
      </c>
      <c r="R6" t="s">
        <v>73</v>
      </c>
    </row>
    <row r="7" spans="1:18" ht="15.9" x14ac:dyDescent="0.45">
      <c r="A7" s="23" t="s">
        <v>21</v>
      </c>
      <c r="B7" s="22">
        <v>500</v>
      </c>
      <c r="C7" s="23"/>
      <c r="D7" s="24">
        <v>0</v>
      </c>
      <c r="E7" s="24">
        <v>100</v>
      </c>
      <c r="F7" s="24">
        <v>0</v>
      </c>
      <c r="G7" s="24">
        <v>0</v>
      </c>
      <c r="H7" s="24">
        <v>0</v>
      </c>
      <c r="I7" s="24">
        <v>0</v>
      </c>
      <c r="J7" s="24">
        <v>4220</v>
      </c>
      <c r="K7" s="24">
        <v>4220</v>
      </c>
      <c r="L7" s="24">
        <v>2355.75</v>
      </c>
      <c r="M7" s="24">
        <v>6299.33</v>
      </c>
      <c r="N7" s="24">
        <v>1000</v>
      </c>
      <c r="O7" s="24">
        <v>3780</v>
      </c>
      <c r="R7" t="s">
        <v>74</v>
      </c>
    </row>
    <row r="8" spans="1:18" ht="15.9" x14ac:dyDescent="0.45">
      <c r="A8" s="23" t="s">
        <v>16</v>
      </c>
      <c r="B8" s="22">
        <v>500</v>
      </c>
      <c r="C8" s="23"/>
      <c r="D8" s="24">
        <v>0</v>
      </c>
      <c r="E8" s="24">
        <v>500</v>
      </c>
      <c r="F8" s="24">
        <v>3000</v>
      </c>
      <c r="G8" s="24">
        <v>0</v>
      </c>
      <c r="H8" s="24">
        <v>3000</v>
      </c>
      <c r="I8" s="24">
        <v>2920</v>
      </c>
      <c r="J8" s="24">
        <v>1780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R8" t="s">
        <v>74</v>
      </c>
    </row>
    <row r="9" spans="1:18" ht="15.9" x14ac:dyDescent="0.45">
      <c r="A9" s="23" t="s">
        <v>58</v>
      </c>
      <c r="B9" s="22">
        <v>500</v>
      </c>
      <c r="C9" s="23"/>
      <c r="D9" s="24">
        <v>3000</v>
      </c>
      <c r="E9" s="24">
        <v>2900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3"/>
      <c r="M9" s="23"/>
      <c r="N9" s="23"/>
      <c r="O9" s="23"/>
      <c r="R9" t="s">
        <v>74</v>
      </c>
    </row>
    <row r="10" spans="1:18" ht="15.9" x14ac:dyDescent="0.45">
      <c r="A10" s="23" t="s">
        <v>22</v>
      </c>
      <c r="B10" s="22">
        <v>5000</v>
      </c>
      <c r="C10" s="23"/>
      <c r="D10" s="24">
        <v>8500</v>
      </c>
      <c r="E10" s="24">
        <v>7400</v>
      </c>
      <c r="F10" s="24">
        <v>6500</v>
      </c>
      <c r="G10" s="24">
        <v>4740</v>
      </c>
      <c r="H10" s="24">
        <v>7500</v>
      </c>
      <c r="I10" s="24">
        <v>7850</v>
      </c>
      <c r="J10" s="24">
        <v>10000</v>
      </c>
      <c r="K10" s="24">
        <v>8000</v>
      </c>
      <c r="L10" s="24">
        <v>2000</v>
      </c>
      <c r="M10" s="24">
        <v>12520</v>
      </c>
      <c r="N10" s="24">
        <v>13000</v>
      </c>
      <c r="O10" s="24">
        <v>13556.45</v>
      </c>
      <c r="R10" t="s">
        <v>75</v>
      </c>
    </row>
    <row r="11" spans="1:18" ht="15.9" x14ac:dyDescent="0.45">
      <c r="A11" s="23" t="s">
        <v>23</v>
      </c>
      <c r="B11" s="22">
        <v>2000</v>
      </c>
      <c r="C11" s="23"/>
      <c r="D11" s="24">
        <v>2000</v>
      </c>
      <c r="E11" s="24">
        <v>1350</v>
      </c>
      <c r="F11" s="24">
        <v>2000</v>
      </c>
      <c r="G11" s="24">
        <v>3360</v>
      </c>
      <c r="H11" s="24">
        <v>2750</v>
      </c>
      <c r="I11" s="24">
        <v>2000</v>
      </c>
      <c r="J11" s="24">
        <v>1850</v>
      </c>
      <c r="K11" s="24">
        <v>2920</v>
      </c>
      <c r="L11" s="24">
        <v>1850</v>
      </c>
      <c r="M11" s="24">
        <v>1860</v>
      </c>
      <c r="N11" s="24">
        <v>1000</v>
      </c>
      <c r="O11" s="24">
        <v>1106.25</v>
      </c>
      <c r="R11" t="s">
        <v>76</v>
      </c>
    </row>
    <row r="12" spans="1:18" ht="15.9" x14ac:dyDescent="0.45">
      <c r="A12" s="23" t="s">
        <v>24</v>
      </c>
      <c r="B12" s="22">
        <v>1500</v>
      </c>
      <c r="C12" s="23"/>
      <c r="D12" s="24">
        <v>1500</v>
      </c>
      <c r="E12" s="24">
        <v>1200</v>
      </c>
      <c r="F12" s="24">
        <v>2500</v>
      </c>
      <c r="G12" s="24">
        <v>1040</v>
      </c>
      <c r="H12" s="24">
        <v>2500</v>
      </c>
      <c r="I12" s="24">
        <v>2320</v>
      </c>
      <c r="J12" s="24">
        <v>1500</v>
      </c>
      <c r="K12" s="24">
        <v>3300</v>
      </c>
      <c r="L12" s="24">
        <v>1000</v>
      </c>
      <c r="M12" s="24">
        <v>1320</v>
      </c>
      <c r="N12" s="24">
        <v>0</v>
      </c>
      <c r="O12" s="24">
        <v>0</v>
      </c>
      <c r="R12" t="s">
        <v>76</v>
      </c>
    </row>
    <row r="13" spans="1:18" ht="15.9" x14ac:dyDescent="0.45">
      <c r="A13" s="23" t="s">
        <v>30</v>
      </c>
      <c r="B13" s="22">
        <v>3000</v>
      </c>
      <c r="C13" s="23"/>
      <c r="D13" s="24">
        <v>6031.19</v>
      </c>
      <c r="E13" s="24">
        <v>4550</v>
      </c>
      <c r="F13" s="24">
        <v>2000</v>
      </c>
      <c r="G13" s="24">
        <v>5720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2642.5</v>
      </c>
      <c r="R13" t="s">
        <v>77</v>
      </c>
    </row>
    <row r="14" spans="1:18" ht="16.3" thickBot="1" x14ac:dyDescent="0.5">
      <c r="A14" s="31" t="s">
        <v>18</v>
      </c>
      <c r="B14" s="32">
        <f>B15-SUM(B6:B13)</f>
        <v>3007</v>
      </c>
      <c r="C14" s="31"/>
      <c r="D14" s="33">
        <v>0</v>
      </c>
      <c r="E14" s="33">
        <v>0</v>
      </c>
      <c r="F14" s="33">
        <v>6913.1</v>
      </c>
      <c r="G14" s="31"/>
      <c r="H14" s="33">
        <v>9640.65</v>
      </c>
      <c r="I14" s="31"/>
      <c r="J14" s="33">
        <v>0</v>
      </c>
      <c r="K14" s="33">
        <v>0</v>
      </c>
      <c r="L14" s="31"/>
      <c r="M14" s="31"/>
      <c r="N14" s="31"/>
      <c r="O14" s="31"/>
    </row>
    <row r="15" spans="1:18" ht="15.9" x14ac:dyDescent="0.45">
      <c r="A15" s="28" t="s">
        <v>0</v>
      </c>
      <c r="B15" s="29">
        <f>C36</f>
        <v>18507</v>
      </c>
      <c r="C15" s="28"/>
      <c r="D15" s="30">
        <v>24031.19</v>
      </c>
      <c r="E15" s="30">
        <f>SUM(E6:E14)</f>
        <v>21050</v>
      </c>
      <c r="F15" s="30">
        <v>25913.1</v>
      </c>
      <c r="G15" s="30">
        <v>17520</v>
      </c>
      <c r="H15" s="30">
        <v>28390.65</v>
      </c>
      <c r="I15" s="30">
        <v>18615</v>
      </c>
      <c r="J15" s="30">
        <v>22350</v>
      </c>
      <c r="K15" s="30">
        <v>21775</v>
      </c>
      <c r="L15" s="30">
        <v>9705.75</v>
      </c>
      <c r="M15" s="30">
        <v>25979.33</v>
      </c>
      <c r="N15" s="30">
        <v>17000</v>
      </c>
      <c r="O15" s="30">
        <v>25196.45</v>
      </c>
    </row>
    <row r="16" spans="1:18" ht="15.9" x14ac:dyDescent="0.4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ht="15.9" x14ac:dyDescent="0.4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ht="15.9" x14ac:dyDescent="0.4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ht="15.9" x14ac:dyDescent="0.45">
      <c r="A19" s="23" t="s">
        <v>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ht="15.9" x14ac:dyDescent="0.45">
      <c r="A20" s="23" t="s">
        <v>31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 ht="15.9" x14ac:dyDescent="0.45">
      <c r="A21" s="23"/>
      <c r="B21" s="23"/>
      <c r="C21" s="25" t="s">
        <v>72</v>
      </c>
      <c r="D21" s="25"/>
      <c r="E21" s="23" t="s">
        <v>59</v>
      </c>
      <c r="F21" s="23"/>
      <c r="G21" s="23" t="s">
        <v>32</v>
      </c>
      <c r="H21" s="23"/>
      <c r="I21" s="23" t="s">
        <v>15</v>
      </c>
      <c r="J21" s="23" t="s">
        <v>34</v>
      </c>
      <c r="K21" s="23" t="s">
        <v>8</v>
      </c>
      <c r="L21" s="23"/>
      <c r="M21" s="23"/>
      <c r="N21" s="23"/>
      <c r="O21" s="23"/>
    </row>
    <row r="22" spans="1:15" ht="15.9" x14ac:dyDescent="0.45">
      <c r="A22" s="23" t="s">
        <v>14</v>
      </c>
      <c r="B22" s="23"/>
      <c r="C22" s="26">
        <v>2500</v>
      </c>
      <c r="D22" s="26"/>
      <c r="E22" s="24">
        <v>2500</v>
      </c>
      <c r="F22" s="23"/>
      <c r="G22" s="24">
        <v>2500</v>
      </c>
      <c r="H22" s="23"/>
      <c r="I22" s="24">
        <v>5000</v>
      </c>
      <c r="J22" s="24">
        <v>4500</v>
      </c>
      <c r="K22" s="24">
        <v>5000</v>
      </c>
      <c r="L22" s="23"/>
      <c r="M22" s="23"/>
      <c r="N22" s="23"/>
      <c r="O22" s="23"/>
    </row>
    <row r="23" spans="1:15" ht="15.9" x14ac:dyDescent="0.45">
      <c r="A23" s="23" t="s">
        <v>2</v>
      </c>
      <c r="B23" s="23"/>
      <c r="C23" s="35">
        <v>3534.37</v>
      </c>
      <c r="D23" s="26"/>
      <c r="E23" s="38">
        <v>3534.37</v>
      </c>
      <c r="F23" s="23"/>
      <c r="G23" s="24">
        <v>3590.52</v>
      </c>
      <c r="H23" s="23"/>
      <c r="I23" s="24">
        <v>7181.04</v>
      </c>
      <c r="J23" s="24">
        <v>7181.04</v>
      </c>
      <c r="K23" s="24">
        <v>10771.56</v>
      </c>
      <c r="L23" s="23"/>
      <c r="M23" s="23"/>
      <c r="N23" s="23"/>
      <c r="O23" s="23"/>
    </row>
    <row r="24" spans="1:15" ht="15.9" x14ac:dyDescent="0.45">
      <c r="A24" s="23" t="s">
        <v>3</v>
      </c>
      <c r="B24" s="23"/>
      <c r="C24" s="26">
        <v>500</v>
      </c>
      <c r="D24" s="26"/>
      <c r="E24" s="24">
        <v>500</v>
      </c>
      <c r="F24" s="23"/>
      <c r="G24" s="24">
        <v>500</v>
      </c>
      <c r="H24" s="23"/>
      <c r="I24" s="24">
        <v>899.5</v>
      </c>
      <c r="J24" s="24">
        <v>899.5</v>
      </c>
      <c r="K24" s="24">
        <v>1349.25</v>
      </c>
      <c r="L24" s="23"/>
      <c r="M24" s="23"/>
      <c r="N24" s="23"/>
      <c r="O24" s="23"/>
    </row>
    <row r="25" spans="1:15" ht="15.9" x14ac:dyDescent="0.45">
      <c r="A25" s="23" t="s">
        <v>4</v>
      </c>
      <c r="B25" s="23"/>
      <c r="C25" s="26">
        <v>5688.61</v>
      </c>
      <c r="D25" s="26"/>
      <c r="E25" s="24">
        <v>5688.61</v>
      </c>
      <c r="F25" s="23"/>
      <c r="G25" s="24">
        <v>5688.61</v>
      </c>
      <c r="H25" s="23"/>
      <c r="I25" s="24">
        <v>11377.21</v>
      </c>
      <c r="J25" s="24">
        <v>11377.21</v>
      </c>
      <c r="K25" s="24">
        <v>17065.82</v>
      </c>
      <c r="L25" s="23"/>
      <c r="M25" s="23"/>
      <c r="N25" s="23"/>
      <c r="O25" s="23"/>
    </row>
    <row r="26" spans="1:15" ht="15.9" x14ac:dyDescent="0.45">
      <c r="A26" s="23" t="s">
        <v>5</v>
      </c>
      <c r="B26" s="23"/>
      <c r="C26" s="26">
        <v>500</v>
      </c>
      <c r="D26" s="26"/>
      <c r="E26" s="24">
        <v>500</v>
      </c>
      <c r="F26" s="23"/>
      <c r="G26" s="24">
        <v>500</v>
      </c>
      <c r="H26" s="23"/>
      <c r="I26" s="24">
        <v>500</v>
      </c>
      <c r="J26" s="24">
        <v>500</v>
      </c>
      <c r="K26" s="24">
        <v>750</v>
      </c>
      <c r="L26" s="23"/>
      <c r="M26" s="23"/>
      <c r="N26" s="23"/>
      <c r="O26" s="23"/>
    </row>
    <row r="27" spans="1:15" ht="15.9" x14ac:dyDescent="0.45">
      <c r="A27" s="23" t="s">
        <v>6</v>
      </c>
      <c r="B27" s="23"/>
      <c r="C27" s="26">
        <v>858.97</v>
      </c>
      <c r="D27" s="26"/>
      <c r="E27" s="24">
        <v>858.97</v>
      </c>
      <c r="F27" s="23"/>
      <c r="G27" s="24">
        <v>858.97</v>
      </c>
      <c r="H27" s="23"/>
      <c r="I27" s="24">
        <v>1717.94</v>
      </c>
      <c r="J27" s="24">
        <v>1717.94</v>
      </c>
      <c r="K27" s="24">
        <v>2576.91</v>
      </c>
      <c r="L27" s="23"/>
      <c r="M27" s="23"/>
      <c r="N27" s="23"/>
      <c r="O27" s="23"/>
    </row>
    <row r="28" spans="1:15" ht="15.9" x14ac:dyDescent="0.45">
      <c r="A28" s="23" t="s">
        <v>7</v>
      </c>
      <c r="B28" s="23"/>
      <c r="C28" s="26">
        <v>500</v>
      </c>
      <c r="D28" s="25"/>
      <c r="E28" s="24">
        <v>500</v>
      </c>
      <c r="F28" s="23"/>
      <c r="G28" s="24">
        <v>500</v>
      </c>
      <c r="H28" s="23"/>
      <c r="I28" s="24">
        <v>500</v>
      </c>
      <c r="J28" s="24">
        <v>500</v>
      </c>
      <c r="K28" s="24">
        <v>750</v>
      </c>
      <c r="L28" s="23"/>
      <c r="M28" s="23"/>
      <c r="N28" s="23"/>
      <c r="O28" s="23"/>
    </row>
    <row r="29" spans="1:15" ht="15.9" x14ac:dyDescent="0.45">
      <c r="A29" s="23" t="s">
        <v>25</v>
      </c>
      <c r="B29" s="23"/>
      <c r="C29" s="26">
        <v>500</v>
      </c>
      <c r="D29" s="26"/>
      <c r="E29" s="24">
        <v>500</v>
      </c>
      <c r="F29" s="23"/>
      <c r="G29" s="24">
        <v>500</v>
      </c>
      <c r="H29" s="23"/>
      <c r="I29" s="24">
        <v>500</v>
      </c>
      <c r="J29" s="24">
        <v>500</v>
      </c>
      <c r="K29" s="23"/>
      <c r="L29" s="23"/>
      <c r="M29" s="23"/>
      <c r="N29" s="23"/>
      <c r="O29" s="23"/>
    </row>
    <row r="30" spans="1:15" ht="15.9" x14ac:dyDescent="0.45">
      <c r="A30" s="23" t="s">
        <v>26</v>
      </c>
      <c r="B30" s="23"/>
      <c r="C30" s="26">
        <v>500</v>
      </c>
      <c r="D30" s="26"/>
      <c r="E30" s="24">
        <v>500</v>
      </c>
      <c r="F30" s="23"/>
      <c r="G30" s="24">
        <v>500</v>
      </c>
      <c r="H30" s="23"/>
      <c r="I30" s="24">
        <v>500</v>
      </c>
      <c r="J30" s="24">
        <v>500</v>
      </c>
      <c r="K30" s="23"/>
      <c r="L30" s="23"/>
      <c r="M30" s="23"/>
      <c r="N30" s="23"/>
      <c r="O30" s="23"/>
    </row>
    <row r="31" spans="1:15" ht="16.3" thickBot="1" x14ac:dyDescent="0.5">
      <c r="A31" s="31" t="s">
        <v>33</v>
      </c>
      <c r="B31" s="31"/>
      <c r="C31" s="34">
        <v>500</v>
      </c>
      <c r="D31" s="34"/>
      <c r="E31" s="33">
        <v>500</v>
      </c>
      <c r="F31" s="31"/>
      <c r="G31" s="33">
        <v>500</v>
      </c>
      <c r="H31" s="31"/>
      <c r="I31" s="33">
        <v>500</v>
      </c>
      <c r="J31" s="33">
        <v>500</v>
      </c>
      <c r="K31" s="31"/>
      <c r="L31" s="23"/>
      <c r="M31" s="23"/>
      <c r="N31" s="23"/>
      <c r="O31" s="23"/>
    </row>
    <row r="32" spans="1:15" ht="15.9" x14ac:dyDescent="0.45">
      <c r="A32" s="23" t="s">
        <v>9</v>
      </c>
      <c r="B32" s="23"/>
      <c r="C32" s="26">
        <f>SUM(C22:C31)</f>
        <v>15581.949999999999</v>
      </c>
      <c r="D32" s="27"/>
      <c r="E32" s="24">
        <f>SUM(E22:E31)</f>
        <v>15581.949999999999</v>
      </c>
      <c r="F32" s="23"/>
      <c r="G32" s="24">
        <v>15638.1</v>
      </c>
      <c r="H32" s="23"/>
      <c r="I32" s="24">
        <v>28675.69</v>
      </c>
      <c r="J32" s="24">
        <v>28175.69</v>
      </c>
      <c r="K32" s="24">
        <v>38263.54</v>
      </c>
      <c r="L32" s="23"/>
      <c r="M32" s="23"/>
      <c r="N32" s="23"/>
      <c r="O32" s="23"/>
    </row>
    <row r="33" spans="1:15" ht="15.9" x14ac:dyDescent="0.45">
      <c r="A33" s="23"/>
      <c r="B33" s="23"/>
      <c r="C33" s="23"/>
      <c r="D33" s="25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ht="15.9" x14ac:dyDescent="0.45">
      <c r="A34" s="23" t="s">
        <v>66</v>
      </c>
      <c r="B34" s="23"/>
      <c r="C34" s="23"/>
      <c r="D34" s="26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ht="15.9" x14ac:dyDescent="0.45">
      <c r="A35" s="23" t="s">
        <v>19</v>
      </c>
      <c r="B35" s="23"/>
      <c r="C35" s="26">
        <f>E36-E15</f>
        <v>2925.0499999999993</v>
      </c>
      <c r="D35" s="26"/>
      <c r="E35" s="24">
        <v>8393.1</v>
      </c>
      <c r="F35" s="23"/>
      <c r="G35" s="24">
        <v>10275</v>
      </c>
      <c r="H35" s="23"/>
      <c r="I35" s="24">
        <v>214.96</v>
      </c>
      <c r="J35" s="23"/>
      <c r="K35" s="24">
        <v>-15913.54</v>
      </c>
      <c r="L35" s="23"/>
      <c r="M35" s="23"/>
      <c r="N35" s="23"/>
      <c r="O35" s="23"/>
    </row>
    <row r="36" spans="1:15" ht="15.9" x14ac:dyDescent="0.45">
      <c r="A36" s="23" t="s">
        <v>65</v>
      </c>
      <c r="B36" s="23"/>
      <c r="C36" s="26">
        <f>C32+C35</f>
        <v>18507</v>
      </c>
      <c r="D36" s="27"/>
      <c r="E36" s="24">
        <f>E32+E35</f>
        <v>23975.05</v>
      </c>
      <c r="F36" s="23"/>
      <c r="G36" s="24">
        <v>25913.1</v>
      </c>
      <c r="H36" s="23"/>
      <c r="I36" s="24">
        <v>28890.65</v>
      </c>
      <c r="J36" s="23"/>
      <c r="K36" s="24">
        <v>22350</v>
      </c>
      <c r="L36" s="23"/>
      <c r="M36" s="23"/>
      <c r="N36" s="23"/>
      <c r="O36" s="2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tabSelected="1" workbookViewId="0">
      <selection activeCell="I6" sqref="I6"/>
    </sheetView>
  </sheetViews>
  <sheetFormatPr defaultColWidth="9.15234375" defaultRowHeight="14.6" x14ac:dyDescent="0.4"/>
  <cols>
    <col min="1" max="1" width="38" style="6" bestFit="1" customWidth="1"/>
    <col min="2" max="2" width="12.15234375" style="6" bestFit="1" customWidth="1"/>
    <col min="3" max="3" width="11.53515625" style="6" bestFit="1" customWidth="1"/>
    <col min="4" max="4" width="25.3046875" style="6" customWidth="1"/>
    <col min="5" max="5" width="17.3828125" style="6" bestFit="1" customWidth="1"/>
    <col min="6" max="6" width="14.53515625" style="6" bestFit="1" customWidth="1"/>
    <col min="7" max="7" width="13.15234375" style="9" customWidth="1"/>
    <col min="8" max="8" width="11.69140625" style="9" bestFit="1" customWidth="1"/>
    <col min="9" max="9" width="20.3046875" style="6" bestFit="1" customWidth="1"/>
    <col min="10" max="10" width="33.3828125" style="6" bestFit="1" customWidth="1"/>
    <col min="11" max="16384" width="9.15234375" style="6"/>
  </cols>
  <sheetData>
    <row r="1" spans="1:10" x14ac:dyDescent="0.4">
      <c r="A1" s="6" t="s">
        <v>78</v>
      </c>
      <c r="E1" s="8"/>
      <c r="I1" s="7"/>
    </row>
    <row r="2" spans="1:10" x14ac:dyDescent="0.4">
      <c r="E2" s="8"/>
      <c r="I2" s="7"/>
    </row>
    <row r="3" spans="1:10" ht="18.45" x14ac:dyDescent="0.5">
      <c r="A3" s="11" t="s">
        <v>62</v>
      </c>
      <c r="B3" s="11"/>
      <c r="E3" s="8"/>
      <c r="I3" s="7"/>
    </row>
    <row r="4" spans="1:10" x14ac:dyDescent="0.4">
      <c r="B4"/>
      <c r="E4" s="8"/>
      <c r="I4" s="7"/>
    </row>
    <row r="5" spans="1:10" x14ac:dyDescent="0.4">
      <c r="A5" s="6" t="s">
        <v>79</v>
      </c>
      <c r="B5" s="20">
        <f>'2021 Budget'!C35</f>
        <v>2925.0499999999993</v>
      </c>
      <c r="E5" s="8"/>
      <c r="I5" s="7"/>
    </row>
    <row r="6" spans="1:10" x14ac:dyDescent="0.4">
      <c r="A6" s="6" t="s">
        <v>80</v>
      </c>
      <c r="B6" s="8">
        <f>'2021 Budget'!E32</f>
        <v>15581.949999999999</v>
      </c>
      <c r="E6" s="8"/>
      <c r="I6" s="7"/>
    </row>
    <row r="7" spans="1:10" x14ac:dyDescent="0.4">
      <c r="A7" s="21" t="s">
        <v>63</v>
      </c>
      <c r="B7" s="22">
        <f>B5+B6</f>
        <v>18507</v>
      </c>
      <c r="E7" s="8"/>
      <c r="I7" s="7"/>
    </row>
    <row r="8" spans="1:10" x14ac:dyDescent="0.4">
      <c r="E8" s="8"/>
      <c r="I8" s="7"/>
    </row>
    <row r="9" spans="1:10" x14ac:dyDescent="0.4">
      <c r="A9" s="10"/>
      <c r="E9" s="8"/>
      <c r="I9" s="7"/>
    </row>
    <row r="10" spans="1:10" ht="18.45" x14ac:dyDescent="0.5">
      <c r="A10" s="11" t="s">
        <v>35</v>
      </c>
      <c r="B10" s="12"/>
      <c r="E10" s="8"/>
      <c r="F10" s="7"/>
    </row>
    <row r="11" spans="1:10" x14ac:dyDescent="0.4">
      <c r="B11" s="7" t="s">
        <v>69</v>
      </c>
      <c r="C11" s="6" t="s">
        <v>36</v>
      </c>
      <c r="D11" s="7" t="s">
        <v>55</v>
      </c>
      <c r="E11" s="8" t="s">
        <v>37</v>
      </c>
      <c r="F11" s="6" t="s">
        <v>38</v>
      </c>
      <c r="G11" s="9" t="s">
        <v>39</v>
      </c>
      <c r="H11" s="9" t="s">
        <v>40</v>
      </c>
      <c r="I11" s="7" t="s">
        <v>41</v>
      </c>
      <c r="J11" s="6" t="s">
        <v>42</v>
      </c>
    </row>
    <row r="12" spans="1:10" x14ac:dyDescent="0.4">
      <c r="A12" s="6" t="s">
        <v>43</v>
      </c>
      <c r="B12" s="7">
        <v>600</v>
      </c>
      <c r="C12" s="8">
        <f t="shared" ref="C12:C21" si="0">B12</f>
        <v>600</v>
      </c>
      <c r="D12" s="1">
        <f>'2021 Budget'!B6</f>
        <v>2500</v>
      </c>
      <c r="E12" s="8">
        <f t="shared" ref="E12:E21" si="1">D12-C12</f>
        <v>1900</v>
      </c>
      <c r="F12" s="8">
        <f t="shared" ref="F12:F21" si="2">D12-C12</f>
        <v>1900</v>
      </c>
      <c r="G12" s="9">
        <f t="shared" ref="G12:G21" si="3">F12/D12</f>
        <v>0.76</v>
      </c>
      <c r="I12" s="3"/>
      <c r="J12" s="6" t="s">
        <v>83</v>
      </c>
    </row>
    <row r="13" spans="1:10" x14ac:dyDescent="0.4">
      <c r="A13" s="6" t="s">
        <v>44</v>
      </c>
      <c r="B13" s="7"/>
      <c r="C13" s="8">
        <f t="shared" si="0"/>
        <v>0</v>
      </c>
      <c r="D13" s="36">
        <f>'2021 Budget'!B7</f>
        <v>500</v>
      </c>
      <c r="E13" s="8">
        <f t="shared" si="1"/>
        <v>500</v>
      </c>
      <c r="F13" s="8">
        <f t="shared" si="2"/>
        <v>500</v>
      </c>
      <c r="G13" s="37">
        <f t="shared" si="3"/>
        <v>1</v>
      </c>
      <c r="I13" s="3"/>
    </row>
    <row r="14" spans="1:10" x14ac:dyDescent="0.4">
      <c r="A14" s="6" t="s">
        <v>45</v>
      </c>
      <c r="B14" s="7"/>
      <c r="C14" s="8">
        <f t="shared" si="0"/>
        <v>0</v>
      </c>
      <c r="D14" s="36">
        <f>'2021 Budget'!B8</f>
        <v>500</v>
      </c>
      <c r="E14" s="8">
        <f t="shared" si="1"/>
        <v>500</v>
      </c>
      <c r="F14" s="8">
        <f t="shared" si="2"/>
        <v>500</v>
      </c>
      <c r="G14" s="9">
        <f t="shared" si="3"/>
        <v>1</v>
      </c>
      <c r="I14" s="3"/>
    </row>
    <row r="15" spans="1:10" x14ac:dyDescent="0.4">
      <c r="A15" s="6" t="s">
        <v>60</v>
      </c>
      <c r="B15" s="7"/>
      <c r="C15" s="8">
        <f t="shared" si="0"/>
        <v>0</v>
      </c>
      <c r="D15" s="36">
        <f>'2021 Budget'!B9</f>
        <v>500</v>
      </c>
      <c r="E15" s="8">
        <f t="shared" si="1"/>
        <v>500</v>
      </c>
      <c r="F15" s="8">
        <f t="shared" si="2"/>
        <v>500</v>
      </c>
      <c r="G15" s="9">
        <f t="shared" si="3"/>
        <v>1</v>
      </c>
      <c r="I15" s="3"/>
    </row>
    <row r="16" spans="1:10" x14ac:dyDescent="0.4">
      <c r="A16" s="6" t="s">
        <v>46</v>
      </c>
      <c r="B16" s="7"/>
      <c r="C16" s="8">
        <f t="shared" si="0"/>
        <v>0</v>
      </c>
      <c r="D16" s="36">
        <f>'2021 Budget'!B10</f>
        <v>5000</v>
      </c>
      <c r="E16" s="8">
        <f t="shared" si="1"/>
        <v>5000</v>
      </c>
      <c r="F16" s="8">
        <f t="shared" si="2"/>
        <v>5000</v>
      </c>
      <c r="G16" s="9">
        <f t="shared" si="3"/>
        <v>1</v>
      </c>
      <c r="I16" s="3"/>
    </row>
    <row r="17" spans="1:10" x14ac:dyDescent="0.4">
      <c r="A17" s="6" t="s">
        <v>47</v>
      </c>
      <c r="B17" s="7">
        <v>300</v>
      </c>
      <c r="C17" s="8">
        <f t="shared" si="0"/>
        <v>300</v>
      </c>
      <c r="D17" s="36">
        <f>'2021 Budget'!B11</f>
        <v>2000</v>
      </c>
      <c r="E17" s="8">
        <f t="shared" si="1"/>
        <v>1700</v>
      </c>
      <c r="F17" s="8">
        <f t="shared" si="2"/>
        <v>1700</v>
      </c>
      <c r="G17" s="9">
        <f t="shared" si="3"/>
        <v>0.85</v>
      </c>
      <c r="I17" s="3"/>
      <c r="J17" s="6" t="s">
        <v>82</v>
      </c>
    </row>
    <row r="18" spans="1:10" x14ac:dyDescent="0.4">
      <c r="A18" s="6" t="s">
        <v>48</v>
      </c>
      <c r="B18" s="7">
        <v>50</v>
      </c>
      <c r="C18" s="8">
        <f t="shared" si="0"/>
        <v>50</v>
      </c>
      <c r="D18" s="36">
        <f>'2021 Budget'!B12</f>
        <v>1500</v>
      </c>
      <c r="E18" s="8">
        <f t="shared" si="1"/>
        <v>1450</v>
      </c>
      <c r="F18" s="8">
        <f t="shared" si="2"/>
        <v>1450</v>
      </c>
      <c r="G18" s="9">
        <f t="shared" si="3"/>
        <v>0.96666666666666667</v>
      </c>
      <c r="I18" s="3"/>
      <c r="J18" s="6" t="s">
        <v>81</v>
      </c>
    </row>
    <row r="19" spans="1:10" x14ac:dyDescent="0.4">
      <c r="A19" s="6" t="s">
        <v>56</v>
      </c>
      <c r="B19" s="7"/>
      <c r="C19" s="8">
        <f t="shared" si="0"/>
        <v>0</v>
      </c>
      <c r="D19" s="36">
        <f>'2021 Budget'!B13</f>
        <v>3000</v>
      </c>
      <c r="E19" s="8">
        <f t="shared" si="1"/>
        <v>3000</v>
      </c>
      <c r="F19" s="8">
        <f t="shared" si="2"/>
        <v>3000</v>
      </c>
      <c r="G19" s="9">
        <f t="shared" si="3"/>
        <v>1</v>
      </c>
      <c r="I19" s="3"/>
    </row>
    <row r="20" spans="1:10" x14ac:dyDescent="0.4">
      <c r="A20" s="6" t="s">
        <v>18</v>
      </c>
      <c r="B20" s="7"/>
      <c r="C20" s="8">
        <f t="shared" si="0"/>
        <v>0</v>
      </c>
      <c r="D20" s="36">
        <f>'2021 Budget'!B14</f>
        <v>3007</v>
      </c>
      <c r="E20" s="8">
        <f t="shared" si="1"/>
        <v>3007</v>
      </c>
      <c r="F20" s="8">
        <f t="shared" si="2"/>
        <v>3007</v>
      </c>
      <c r="G20" s="9">
        <f t="shared" si="3"/>
        <v>1</v>
      </c>
      <c r="I20" s="7"/>
    </row>
    <row r="21" spans="1:10" x14ac:dyDescent="0.4">
      <c r="A21" s="13" t="s">
        <v>0</v>
      </c>
      <c r="B21" s="4">
        <f>SUM(B12:B20)</f>
        <v>950</v>
      </c>
      <c r="C21" s="19">
        <f t="shared" si="0"/>
        <v>950</v>
      </c>
      <c r="D21" s="2">
        <f>SUM(D12:D20)</f>
        <v>18507</v>
      </c>
      <c r="E21" s="5">
        <f t="shared" si="1"/>
        <v>17557</v>
      </c>
      <c r="F21" s="5">
        <f t="shared" si="2"/>
        <v>17557</v>
      </c>
      <c r="G21" s="14">
        <f t="shared" si="3"/>
        <v>0.94866807154049815</v>
      </c>
      <c r="H21" s="15"/>
      <c r="I21" s="4"/>
      <c r="J21" s="16"/>
    </row>
    <row r="24" spans="1:10" x14ac:dyDescent="0.4">
      <c r="A24" s="17" t="s">
        <v>51</v>
      </c>
    </row>
    <row r="25" spans="1:10" x14ac:dyDescent="0.4">
      <c r="A25" s="17" t="s">
        <v>52</v>
      </c>
    </row>
    <row r="26" spans="1:10" x14ac:dyDescent="0.4">
      <c r="A26" s="17" t="s">
        <v>53</v>
      </c>
    </row>
    <row r="27" spans="1:10" x14ac:dyDescent="0.4">
      <c r="A27" s="17" t="s">
        <v>54</v>
      </c>
    </row>
    <row r="28" spans="1:10" x14ac:dyDescent="0.4">
      <c r="E28" s="9"/>
    </row>
    <row r="29" spans="1:10" x14ac:dyDescent="0.4">
      <c r="A29" s="18" t="s">
        <v>49</v>
      </c>
    </row>
    <row r="30" spans="1:10" x14ac:dyDescent="0.4">
      <c r="A30" s="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Budget</vt:lpstr>
      <vt:lpstr>Jan 2021</vt:lpstr>
    </vt:vector>
  </TitlesOfParts>
  <Company>Selkirk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Parfitt</dc:creator>
  <cp:lastModifiedBy>idennis</cp:lastModifiedBy>
  <dcterms:created xsi:type="dcterms:W3CDTF">2016-02-24T17:46:17Z</dcterms:created>
  <dcterms:modified xsi:type="dcterms:W3CDTF">2021-03-17T17:05:26Z</dcterms:modified>
</cp:coreProperties>
</file>