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6BA36305-B923-4FFE-BACF-AF5220D9068A}" xr6:coauthVersionLast="36" xr6:coauthVersionMax="36" xr10:uidLastSave="{00000000-0000-0000-0000-000000000000}"/>
  <bookViews>
    <workbookView xWindow="0" yWindow="523" windowWidth="16457" windowHeight="6283" activeTab="12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  <sheet name="July 2021" sheetId="28" r:id="rId8"/>
    <sheet name="Aug 2021" sheetId="29" r:id="rId9"/>
    <sheet name="Sep 2021" sheetId="30" r:id="rId10"/>
    <sheet name="Oct 2021" sheetId="31" r:id="rId11"/>
    <sheet name="Nov  2021" sheetId="32" r:id="rId12"/>
    <sheet name="Dec  2021" sheetId="34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34" l="1"/>
  <c r="R22" i="34"/>
  <c r="Q21" i="34"/>
  <c r="Q22" i="34"/>
  <c r="P22" i="34"/>
  <c r="O22" i="34"/>
  <c r="P21" i="34"/>
  <c r="N21" i="34"/>
  <c r="N23" i="34" s="1"/>
  <c r="Q20" i="34"/>
  <c r="R20" i="34" s="1"/>
  <c r="P20" i="34"/>
  <c r="M23" i="34"/>
  <c r="N13" i="34"/>
  <c r="N14" i="34"/>
  <c r="N15" i="34"/>
  <c r="N16" i="34"/>
  <c r="N17" i="34"/>
  <c r="N18" i="34"/>
  <c r="N19" i="34"/>
  <c r="N20" i="34"/>
  <c r="N12" i="34"/>
  <c r="L23" i="34"/>
  <c r="K23" i="34"/>
  <c r="J23" i="34"/>
  <c r="I23" i="34"/>
  <c r="H23" i="34"/>
  <c r="G23" i="34"/>
  <c r="F23" i="34"/>
  <c r="E23" i="34"/>
  <c r="D23" i="34"/>
  <c r="C23" i="34"/>
  <c r="B23" i="34"/>
  <c r="N22" i="34"/>
  <c r="O19" i="34"/>
  <c r="P19" i="34" s="1"/>
  <c r="O18" i="34"/>
  <c r="Q18" i="34" s="1"/>
  <c r="R18" i="34" s="1"/>
  <c r="O17" i="34"/>
  <c r="Q17" i="34" s="1"/>
  <c r="R17" i="34" s="1"/>
  <c r="P16" i="34"/>
  <c r="O16" i="34"/>
  <c r="Q16" i="34"/>
  <c r="R16" i="34" s="1"/>
  <c r="O15" i="34"/>
  <c r="O14" i="34"/>
  <c r="O13" i="34"/>
  <c r="O12" i="34"/>
  <c r="B6" i="34"/>
  <c r="B5" i="34"/>
  <c r="B7" i="34" l="1"/>
  <c r="Q13" i="34"/>
  <c r="R13" i="34" s="1"/>
  <c r="P15" i="34"/>
  <c r="P14" i="34"/>
  <c r="O23" i="34"/>
  <c r="Q19" i="34"/>
  <c r="R19" i="34" s="1"/>
  <c r="Q15" i="34"/>
  <c r="R15" i="34" s="1"/>
  <c r="Q14" i="34"/>
  <c r="R14" i="34" s="1"/>
  <c r="P17" i="34"/>
  <c r="P12" i="34"/>
  <c r="Q12" i="34"/>
  <c r="R12" i="34" s="1"/>
  <c r="P13" i="34"/>
  <c r="P18" i="34"/>
  <c r="L21" i="32"/>
  <c r="M13" i="32"/>
  <c r="M14" i="32"/>
  <c r="M15" i="32"/>
  <c r="M16" i="32"/>
  <c r="M17" i="32"/>
  <c r="M18" i="32"/>
  <c r="M19" i="32"/>
  <c r="M20" i="32"/>
  <c r="M12" i="32"/>
  <c r="K21" i="32"/>
  <c r="J21" i="32"/>
  <c r="I21" i="32"/>
  <c r="H21" i="32"/>
  <c r="G21" i="32"/>
  <c r="F21" i="32"/>
  <c r="E21" i="32"/>
  <c r="D21" i="32"/>
  <c r="C21" i="32"/>
  <c r="B21" i="32"/>
  <c r="N20" i="32"/>
  <c r="O20" i="32" s="1"/>
  <c r="N19" i="32"/>
  <c r="N18" i="32"/>
  <c r="N17" i="32"/>
  <c r="P17" i="32" s="1"/>
  <c r="Q17" i="32" s="1"/>
  <c r="N16" i="32"/>
  <c r="O16" i="32" s="1"/>
  <c r="N15" i="32"/>
  <c r="P15" i="32" s="1"/>
  <c r="Q15" i="32" s="1"/>
  <c r="N14" i="32"/>
  <c r="O14" i="32" s="1"/>
  <c r="N13" i="32"/>
  <c r="N12" i="32"/>
  <c r="B6" i="32"/>
  <c r="B5" i="32"/>
  <c r="B7" i="32" s="1"/>
  <c r="Q23" i="34" l="1"/>
  <c r="R23" i="34" s="1"/>
  <c r="P23" i="34"/>
  <c r="N21" i="32"/>
  <c r="P19" i="32"/>
  <c r="Q19" i="32" s="1"/>
  <c r="M21" i="32"/>
  <c r="P18" i="32"/>
  <c r="Q18" i="32" s="1"/>
  <c r="P13" i="32"/>
  <c r="Q13" i="32" s="1"/>
  <c r="P21" i="32"/>
  <c r="Q21" i="32" s="1"/>
  <c r="O21" i="32"/>
  <c r="P14" i="32"/>
  <c r="Q14" i="32" s="1"/>
  <c r="O19" i="32"/>
  <c r="P16" i="32"/>
  <c r="Q16" i="32" s="1"/>
  <c r="O12" i="32"/>
  <c r="P12" i="32"/>
  <c r="Q12" i="32" s="1"/>
  <c r="O17" i="32"/>
  <c r="O15" i="32"/>
  <c r="P20" i="32"/>
  <c r="Q20" i="32" s="1"/>
  <c r="O13" i="32"/>
  <c r="O18" i="32"/>
  <c r="K21" i="31"/>
  <c r="L13" i="31"/>
  <c r="L14" i="31"/>
  <c r="L15" i="31"/>
  <c r="L16" i="31"/>
  <c r="L17" i="31"/>
  <c r="L18" i="31"/>
  <c r="L19" i="31"/>
  <c r="L20" i="31"/>
  <c r="L12" i="31"/>
  <c r="J21" i="31"/>
  <c r="I21" i="31"/>
  <c r="H21" i="31"/>
  <c r="G21" i="31"/>
  <c r="F21" i="31"/>
  <c r="E21" i="31"/>
  <c r="D21" i="31"/>
  <c r="C21" i="31"/>
  <c r="B21" i="31"/>
  <c r="M20" i="31"/>
  <c r="O20" i="31" s="1"/>
  <c r="P20" i="31" s="1"/>
  <c r="M19" i="31"/>
  <c r="M18" i="31"/>
  <c r="O18" i="31" s="1"/>
  <c r="P18" i="31" s="1"/>
  <c r="M17" i="31"/>
  <c r="O17" i="31" s="1"/>
  <c r="P17" i="31" s="1"/>
  <c r="M16" i="31"/>
  <c r="M15" i="31"/>
  <c r="M14" i="31"/>
  <c r="M13" i="31"/>
  <c r="O13" i="31" s="1"/>
  <c r="P13" i="31" s="1"/>
  <c r="M12" i="31"/>
  <c r="B6" i="31"/>
  <c r="B5" i="31"/>
  <c r="B7" i="31" s="1"/>
  <c r="O19" i="31" l="1"/>
  <c r="P19" i="31" s="1"/>
  <c r="N16" i="31"/>
  <c r="L21" i="31"/>
  <c r="O15" i="31"/>
  <c r="P15" i="31" s="1"/>
  <c r="O14" i="31"/>
  <c r="P14" i="31" s="1"/>
  <c r="O12" i="31"/>
  <c r="P12" i="31" s="1"/>
  <c r="O16" i="31"/>
  <c r="P16" i="31" s="1"/>
  <c r="N17" i="31"/>
  <c r="N20" i="31"/>
  <c r="N13" i="31"/>
  <c r="M21" i="31"/>
  <c r="N14" i="31"/>
  <c r="N18" i="31"/>
  <c r="N19" i="31"/>
  <c r="N12" i="31"/>
  <c r="N15" i="31"/>
  <c r="J21" i="30"/>
  <c r="K13" i="30"/>
  <c r="K14" i="30"/>
  <c r="K15" i="30"/>
  <c r="K16" i="30"/>
  <c r="K17" i="30"/>
  <c r="K18" i="30"/>
  <c r="K19" i="30"/>
  <c r="K12" i="30"/>
  <c r="I21" i="30"/>
  <c r="H21" i="30"/>
  <c r="G21" i="30"/>
  <c r="F21" i="30"/>
  <c r="E21" i="30"/>
  <c r="D21" i="30"/>
  <c r="C21" i="30"/>
  <c r="B21" i="30"/>
  <c r="K20" i="30"/>
  <c r="L19" i="30"/>
  <c r="M19" i="30" s="1"/>
  <c r="L18" i="30"/>
  <c r="N18" i="30" s="1"/>
  <c r="O18" i="30" s="1"/>
  <c r="L17" i="30"/>
  <c r="L16" i="30"/>
  <c r="N16" i="30" s="1"/>
  <c r="O16" i="30" s="1"/>
  <c r="L15" i="30"/>
  <c r="L14" i="30"/>
  <c r="M14" i="30" s="1"/>
  <c r="L13" i="30"/>
  <c r="L12" i="30"/>
  <c r="O21" i="31" l="1"/>
  <c r="P21" i="31" s="1"/>
  <c r="N21" i="31"/>
  <c r="M17" i="30"/>
  <c r="N19" i="30"/>
  <c r="O19" i="30" s="1"/>
  <c r="N14" i="30"/>
  <c r="O14" i="30" s="1"/>
  <c r="N12" i="30"/>
  <c r="O12" i="30" s="1"/>
  <c r="K21" i="30"/>
  <c r="N15" i="30"/>
  <c r="O15" i="30" s="1"/>
  <c r="N13" i="30"/>
  <c r="O13" i="30" s="1"/>
  <c r="N17" i="30"/>
  <c r="O17" i="30" s="1"/>
  <c r="M16" i="30"/>
  <c r="M12" i="30"/>
  <c r="M15" i="30"/>
  <c r="M18" i="30"/>
  <c r="M13" i="30"/>
  <c r="J13" i="29"/>
  <c r="J14" i="29"/>
  <c r="J15" i="29"/>
  <c r="J16" i="29"/>
  <c r="J17" i="29"/>
  <c r="J18" i="29"/>
  <c r="J19" i="29"/>
  <c r="J20" i="29"/>
  <c r="J12" i="29"/>
  <c r="I21" i="29"/>
  <c r="H21" i="29"/>
  <c r="G21" i="29"/>
  <c r="F21" i="29"/>
  <c r="E21" i="29"/>
  <c r="D21" i="29"/>
  <c r="C21" i="29"/>
  <c r="B21" i="29"/>
  <c r="K19" i="29"/>
  <c r="K18" i="29"/>
  <c r="L18" i="29" s="1"/>
  <c r="K17" i="29"/>
  <c r="K16" i="29"/>
  <c r="K15" i="29"/>
  <c r="K14" i="29"/>
  <c r="L14" i="29" s="1"/>
  <c r="K13" i="29"/>
  <c r="M13" i="29" s="1"/>
  <c r="N13" i="29" s="1"/>
  <c r="K12" i="29"/>
  <c r="I13" i="28"/>
  <c r="I14" i="28"/>
  <c r="I15" i="28"/>
  <c r="I16" i="28"/>
  <c r="I17" i="28"/>
  <c r="I18" i="28"/>
  <c r="I19" i="28"/>
  <c r="I20" i="28"/>
  <c r="I12" i="28"/>
  <c r="G21" i="28"/>
  <c r="H21" i="28"/>
  <c r="F21" i="28"/>
  <c r="E21" i="28"/>
  <c r="D21" i="28"/>
  <c r="C21" i="28"/>
  <c r="B21" i="28"/>
  <c r="J19" i="28"/>
  <c r="J18" i="28"/>
  <c r="J17" i="28"/>
  <c r="J16" i="28"/>
  <c r="J15" i="28"/>
  <c r="J14" i="28"/>
  <c r="J13" i="28"/>
  <c r="J12" i="28"/>
  <c r="J21" i="29" l="1"/>
  <c r="M17" i="29"/>
  <c r="N17" i="29" s="1"/>
  <c r="M18" i="29"/>
  <c r="N18" i="29" s="1"/>
  <c r="I21" i="28"/>
  <c r="L17" i="29"/>
  <c r="M12" i="29"/>
  <c r="N12" i="29" s="1"/>
  <c r="M16" i="29"/>
  <c r="N16" i="29" s="1"/>
  <c r="M19" i="29"/>
  <c r="N19" i="29" s="1"/>
  <c r="M15" i="29"/>
  <c r="N15" i="29" s="1"/>
  <c r="L16" i="29"/>
  <c r="M14" i="29"/>
  <c r="N14" i="29" s="1"/>
  <c r="L19" i="29"/>
  <c r="L12" i="29"/>
  <c r="L15" i="29"/>
  <c r="L13" i="29"/>
  <c r="G13" i="26"/>
  <c r="G14" i="26"/>
  <c r="G15" i="26"/>
  <c r="G16" i="26"/>
  <c r="G17" i="26"/>
  <c r="G18" i="26"/>
  <c r="G19" i="26"/>
  <c r="G20" i="26"/>
  <c r="H13" i="27"/>
  <c r="H14" i="27"/>
  <c r="H15" i="27"/>
  <c r="H16" i="27"/>
  <c r="H17" i="27"/>
  <c r="H18" i="27"/>
  <c r="H19" i="27"/>
  <c r="H20" i="27"/>
  <c r="H12" i="27"/>
  <c r="F21" i="27"/>
  <c r="E21" i="27"/>
  <c r="D21" i="27"/>
  <c r="C21" i="27"/>
  <c r="B21" i="27"/>
  <c r="I19" i="27"/>
  <c r="I18" i="27"/>
  <c r="I17" i="27"/>
  <c r="I16" i="27"/>
  <c r="I15" i="27"/>
  <c r="I14" i="27"/>
  <c r="J14" i="27" s="1"/>
  <c r="I13" i="27"/>
  <c r="I12" i="27"/>
  <c r="K13" i="27" l="1"/>
  <c r="L13" i="27" s="1"/>
  <c r="K17" i="27"/>
  <c r="L17" i="27" s="1"/>
  <c r="K19" i="27"/>
  <c r="L19" i="27" s="1"/>
  <c r="K15" i="27"/>
  <c r="L15" i="27" s="1"/>
  <c r="K18" i="27"/>
  <c r="L18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G15" i="25"/>
  <c r="G14" i="25"/>
  <c r="G13" i="25"/>
  <c r="G12" i="25"/>
  <c r="H15" i="25" l="1"/>
  <c r="I14" i="25"/>
  <c r="J14" i="25" s="1"/>
  <c r="I16" i="25"/>
  <c r="J16" i="25" s="1"/>
  <c r="F21" i="25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F17" i="24"/>
  <c r="F16" i="24"/>
  <c r="F15" i="24"/>
  <c r="F14" i="24"/>
  <c r="H14" i="24" s="1"/>
  <c r="I14" i="24" s="1"/>
  <c r="F13" i="24"/>
  <c r="F12" i="24"/>
  <c r="H18" i="24" l="1"/>
  <c r="I18" i="24" s="1"/>
  <c r="G17" i="24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14" i="12"/>
  <c r="D15" i="12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D21" i="12" l="1"/>
  <c r="G19" i="12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30" s="1"/>
  <c r="B6" i="29" l="1"/>
  <c r="B6" i="28"/>
  <c r="B6" i="27"/>
  <c r="B6" i="26"/>
  <c r="B6" i="25"/>
  <c r="B6" i="12"/>
  <c r="B6" i="24"/>
  <c r="B6" i="11"/>
  <c r="E39" i="23"/>
  <c r="C38" i="23" s="1"/>
  <c r="B5" i="30" s="1"/>
  <c r="B7" i="30" s="1"/>
  <c r="B5" i="29" l="1"/>
  <c r="B7" i="29" s="1"/>
  <c r="B5" i="28"/>
  <c r="B7" i="28" s="1"/>
  <c r="B5" i="27"/>
  <c r="B7" i="27" s="1"/>
  <c r="B5" i="26"/>
  <c r="B7" i="26" s="1"/>
  <c r="B5" i="25"/>
  <c r="B7" i="25" s="1"/>
  <c r="C39" i="23"/>
  <c r="B15" i="23" s="1"/>
  <c r="B14" i="23" s="1"/>
  <c r="L20" i="30" s="1"/>
  <c r="B5" i="24"/>
  <c r="B5" i="11"/>
  <c r="B5" i="12"/>
  <c r="B7" i="12" s="1"/>
  <c r="B7" i="24"/>
  <c r="C15" i="11"/>
  <c r="N20" i="30" l="1"/>
  <c r="O20" i="30" s="1"/>
  <c r="M20" i="30"/>
  <c r="L21" i="30"/>
  <c r="J20" i="28"/>
  <c r="J21" i="28" s="1"/>
  <c r="K20" i="29"/>
  <c r="I20" i="27"/>
  <c r="H20" i="26"/>
  <c r="G20" i="25"/>
  <c r="F20" i="24"/>
  <c r="E20" i="12"/>
  <c r="D20" i="11"/>
  <c r="F15" i="11"/>
  <c r="G15" i="11" s="1"/>
  <c r="E15" i="11"/>
  <c r="N21" i="30" l="1"/>
  <c r="O21" i="30" s="1"/>
  <c r="M21" i="30"/>
  <c r="K21" i="29"/>
  <c r="L20" i="29"/>
  <c r="M20" i="29"/>
  <c r="N20" i="29" s="1"/>
  <c r="I20" i="25"/>
  <c r="J20" i="25" s="1"/>
  <c r="G21" i="25"/>
  <c r="H20" i="25"/>
  <c r="J20" i="26"/>
  <c r="K20" i="26" s="1"/>
  <c r="I20" i="26"/>
  <c r="H21" i="26"/>
  <c r="J20" i="27"/>
  <c r="K20" i="27"/>
  <c r="L20" i="27" s="1"/>
  <c r="I21" i="27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L21" i="29"/>
  <c r="M21" i="29"/>
  <c r="N21" i="29" s="1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  <c r="K15" i="28"/>
  <c r="K20" i="28"/>
  <c r="K14" i="28"/>
  <c r="L20" i="28"/>
  <c r="M20" i="28"/>
  <c r="K16" i="28"/>
  <c r="L15" i="28"/>
  <c r="M15" i="28" s="1"/>
  <c r="K13" i="28"/>
  <c r="L14" i="28"/>
  <c r="M14" i="28" s="1"/>
  <c r="K18" i="28"/>
  <c r="L13" i="28"/>
  <c r="M13" i="28" s="1"/>
  <c r="L18" i="28"/>
  <c r="M18" i="28" s="1"/>
  <c r="L16" i="28"/>
  <c r="M16" i="28" s="1"/>
  <c r="K17" i="28"/>
  <c r="L17" i="28"/>
  <c r="M17" i="28" s="1"/>
  <c r="L19" i="28"/>
  <c r="M19" i="28" s="1"/>
  <c r="K19" i="28"/>
  <c r="K12" i="28"/>
  <c r="L12" i="28"/>
  <c r="M12" i="28" s="1"/>
  <c r="K21" i="28"/>
  <c r="L21" i="28" l="1"/>
  <c r="M21" i="28" s="1"/>
</calcChain>
</file>

<file path=xl/sharedStrings.xml><?xml version="1.0" encoding="utf-8"?>
<sst xmlns="http://schemas.openxmlformats.org/spreadsheetml/2006/main" count="526" uniqueCount="133">
  <si>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</si>
  <si>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</si>
  <si>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</si>
  <si>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</si>
  <si>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</si>
  <si>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</si>
  <si>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</si>
  <si>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</si>
  <si>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</si>
  <si>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</si>
  <si>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</si>
  <si>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</si>
  <si>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</si>
  <si>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</si>
  <si>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</si>
  <si>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</si>
  <si>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</si>
  <si>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</si>
  <si>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</si>
  <si>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</si>
  <si>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</si>
  <si>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</si>
  <si>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</si>
  <si>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</si>
  <si>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</si>
  <si>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</si>
  <si>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</si>
  <si>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</si>
  <si>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</si>
  <si>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</si>
  <si>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</si>
  <si>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</si>
  <si>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</si>
  <si>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</si>
  <si>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</si>
  <si>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</si>
  <si>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</si>
  <si>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</si>
  <si>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</si>
  <si>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</si>
  <si>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</si>
  <si>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</si>
  <si>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</si>
  <si>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</si>
  <si>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</si>
  <si>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</si>
  <si>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</si>
  <si>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</si>
  <si>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</si>
  <si>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</si>
  <si>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</si>
  <si>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</si>
  <si>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</si>
  <si>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</si>
  <si>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</si>
  <si>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</si>
  <si>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</si>
  <si>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</si>
  <si>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</si>
  <si>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</si>
  <si>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</si>
  <si>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</si>
  <si>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</si>
  <si>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</si>
  <si>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</si>
  <si>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</si>
  <si>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</si>
  <si>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</si>
  <si>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</si>
  <si>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</si>
  <si>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</si>
  <si>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</si>
  <si>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</si>
  <si>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</si>
  <si>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</si>
  <si>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</si>
  <si>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</si>
  <si>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</si>
  <si>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</si>
  <si>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</si>
  <si>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</si>
  <si>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</si>
  <si>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</si>
  <si>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</si>
  <si>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</si>
  <si>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</si>
  <si>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</si>
  <si>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</si>
  <si>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</si>
  <si>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</si>
  <si>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</si>
  <si>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</si>
  <si>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</si>
  <si>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</si>
  <si>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</si>
  <si>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</si>
  <si>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</si>
  <si>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</si>
  <si>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</si>
  <si>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</si>
  <si>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</si>
  <si>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</si>
  <si>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</si>
  <si>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</si>
  <si>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</si>
  <si>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</si>
  <si>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HLPORS Financial Report July 2021</t>
  </si>
  <si>
    <t>July 1 - July 31</t>
  </si>
  <si>
    <t>Started work on Depletion</t>
  </si>
  <si>
    <t>HLPORS Financial Report Aug 2021</t>
  </si>
  <si>
    <t>Aug 1 Aug 31</t>
  </si>
  <si>
    <t>Built resultant</t>
  </si>
  <si>
    <t>QA completed on resultant and depletion</t>
  </si>
  <si>
    <t>Prep budgets, user meeting and call for new users</t>
  </si>
  <si>
    <t>HLPORS Financial Report Sep 2021</t>
  </si>
  <si>
    <t>Sep1 - Sep 30</t>
  </si>
  <si>
    <t>Aug 1 - Aug 31</t>
  </si>
  <si>
    <t>chasing bug in the update tool reported by Tom Haukass</t>
  </si>
  <si>
    <t>budget reports, and updating reports/minutes on website</t>
  </si>
  <si>
    <t>Oct1 -Oct31</t>
  </si>
  <si>
    <t>HLPORS Financial Report Oct 2021</t>
  </si>
  <si>
    <t>meeting, budget reports, and updating reports/minutes on website</t>
  </si>
  <si>
    <t>Fixing and QA Parks bug fix, actually took 20h, only billed for developing and testing new logic</t>
  </si>
  <si>
    <t>Making QA maps for &gt;200ha changes</t>
  </si>
  <si>
    <t>HLPORS Financial Report Nov 2021</t>
  </si>
  <si>
    <t>Nov1 - Nov 30</t>
  </si>
  <si>
    <t xml:space="preserve">making maps  explain the parks/I issues from last meeting </t>
  </si>
  <si>
    <t>meeting with Tolko and Forsite to discuss predicted harvesting reports</t>
  </si>
  <si>
    <t>Dec 1 -Dec 31</t>
  </si>
  <si>
    <t>Meeting on Dec13, building queries, udating resultants, modifying code, making new report templates, QA against IPAC data</t>
  </si>
  <si>
    <t>Meeting on Dec 09, New user account creation</t>
  </si>
  <si>
    <t xml:space="preserve">Future condition </t>
  </si>
  <si>
    <t>Boundary Moose UWR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</si>
</sst>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[Red]\(&quot;$&quot;#,##0.00\)"/>
    <numFmt numFmtId="165" formatCode="&quot;$&quot;#,##0.00"/>
    <numFmt numFmtId="166" formatCode="\$#,##0.00;[Red]\$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  <xf numFmtId="166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CB26-9CFD-4896-A136-25014B7D4F9D}">
  <dimension ref="A1:R30"/>
  <sheetViews>
    <sheetView workbookViewId="0">
      <selection activeCell="K1" sqref="K1:K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0" width="12.15234375" style="42" customWidth="1"/>
    <col min="11" max="11" width="11.53515625" style="42" bestFit="1" customWidth="1"/>
    <col min="12" max="12" width="25.3046875" style="42" customWidth="1"/>
    <col min="13" max="13" width="17.3828125" style="42" bestFit="1" customWidth="1"/>
    <col min="14" max="14" width="14.53515625" style="42" bestFit="1" customWidth="1"/>
    <col min="15" max="15" width="13.15234375" style="45" customWidth="1"/>
    <col min="16" max="16" width="11.69140625" style="45" bestFit="1" customWidth="1"/>
    <col min="17" max="17" width="20.3046875" style="42" bestFit="1" customWidth="1"/>
    <col min="18" max="18" width="33.3828125" style="42" bestFit="1" customWidth="1"/>
    <col min="19" max="16384" width="9.15234375" style="42"/>
  </cols>
  <sheetData>
    <row r="1" spans="1:18" x14ac:dyDescent="0.4">
      <c r="A1" s="42" t="s">
        <v>114</v>
      </c>
      <c r="M1" s="44"/>
      <c r="Q1" s="43"/>
    </row>
    <row r="2" spans="1:18" x14ac:dyDescent="0.4">
      <c r="M2" s="44"/>
      <c r="Q2" s="43"/>
    </row>
    <row r="3" spans="1:18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M3" s="44"/>
      <c r="Q3" s="43"/>
    </row>
    <row r="4" spans="1:18" x14ac:dyDescent="0.4">
      <c r="B4" s="36"/>
      <c r="C4" s="36"/>
      <c r="D4" s="36"/>
      <c r="E4" s="36"/>
      <c r="F4" s="36"/>
      <c r="G4" s="36"/>
      <c r="H4" s="36"/>
      <c r="I4" s="36"/>
      <c r="J4" s="36"/>
      <c r="M4" s="44"/>
      <c r="Q4" s="43"/>
    </row>
    <row r="5" spans="1:18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M5" s="44"/>
      <c r="Q5" s="43"/>
    </row>
    <row r="6" spans="1:18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M6" s="44"/>
      <c r="Q6" s="43"/>
    </row>
    <row r="7" spans="1:18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M7" s="44"/>
      <c r="Q7" s="43"/>
    </row>
    <row r="8" spans="1:18" x14ac:dyDescent="0.4">
      <c r="M8" s="44"/>
      <c r="Q8" s="43"/>
    </row>
    <row r="9" spans="1:18" x14ac:dyDescent="0.4">
      <c r="A9" s="46"/>
      <c r="M9" s="44"/>
      <c r="Q9" s="43"/>
    </row>
    <row r="10" spans="1:18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M10" s="44"/>
      <c r="N10" s="43"/>
    </row>
    <row r="11" spans="1:18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2" t="s">
        <v>36</v>
      </c>
      <c r="L11" s="43" t="s">
        <v>55</v>
      </c>
      <c r="M11" s="44" t="s">
        <v>37</v>
      </c>
      <c r="N11" s="42" t="s">
        <v>38</v>
      </c>
      <c r="O11" s="45" t="s">
        <v>39</v>
      </c>
      <c r="P11" s="45" t="s">
        <v>40</v>
      </c>
      <c r="Q11" s="43" t="s">
        <v>41</v>
      </c>
      <c r="R11" s="42" t="s">
        <v>42</v>
      </c>
    </row>
    <row r="12" spans="1:18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4">
        <f>SUM(B12:J12)</f>
        <v>1950</v>
      </c>
      <c r="L12" s="37">
        <f>'2021 Budget'!B6</f>
        <v>2500</v>
      </c>
      <c r="M12" s="44">
        <f t="shared" ref="M12:M21" si="0">L12-K12</f>
        <v>550</v>
      </c>
      <c r="N12" s="44">
        <f t="shared" ref="N12:N21" si="1">L12-K12</f>
        <v>550</v>
      </c>
      <c r="O12" s="45">
        <f t="shared" ref="O12:O21" si="2">N12/L12</f>
        <v>0.22</v>
      </c>
      <c r="Q12" s="39" t="s">
        <v>118</v>
      </c>
    </row>
    <row r="13" spans="1:18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4">
        <f t="shared" ref="K13:K19" si="3">SUM(B13:J13)</f>
        <v>0</v>
      </c>
      <c r="L13" s="37">
        <f>'2021 Budget'!B7</f>
        <v>500</v>
      </c>
      <c r="M13" s="44">
        <f t="shared" si="0"/>
        <v>500</v>
      </c>
      <c r="N13" s="44">
        <f t="shared" si="1"/>
        <v>500</v>
      </c>
      <c r="O13" s="45">
        <f t="shared" si="2"/>
        <v>1</v>
      </c>
      <c r="Q13" s="39"/>
    </row>
    <row r="14" spans="1:18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4">
        <f t="shared" si="3"/>
        <v>0</v>
      </c>
      <c r="L14" s="37">
        <f>'2021 Budget'!B8</f>
        <v>500</v>
      </c>
      <c r="M14" s="44">
        <f t="shared" si="0"/>
        <v>500</v>
      </c>
      <c r="N14" s="44">
        <f t="shared" si="1"/>
        <v>500</v>
      </c>
      <c r="O14" s="45">
        <f t="shared" si="2"/>
        <v>1</v>
      </c>
      <c r="Q14" s="39"/>
    </row>
    <row r="15" spans="1:18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4">
        <f t="shared" si="3"/>
        <v>0</v>
      </c>
      <c r="L15" s="37">
        <f>'2021 Budget'!B9</f>
        <v>500</v>
      </c>
      <c r="M15" s="44">
        <f t="shared" si="0"/>
        <v>500</v>
      </c>
      <c r="N15" s="44">
        <f t="shared" si="1"/>
        <v>500</v>
      </c>
      <c r="O15" s="45">
        <f t="shared" si="2"/>
        <v>1</v>
      </c>
      <c r="Q15" s="39"/>
    </row>
    <row r="16" spans="1:18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4">
        <f t="shared" si="3"/>
        <v>4900</v>
      </c>
      <c r="L16" s="37">
        <f>'2021 Budget'!B10</f>
        <v>5000</v>
      </c>
      <c r="M16" s="44">
        <f t="shared" si="0"/>
        <v>100</v>
      </c>
      <c r="N16" s="44">
        <f t="shared" si="1"/>
        <v>100</v>
      </c>
      <c r="O16" s="45">
        <f t="shared" si="2"/>
        <v>0.02</v>
      </c>
      <c r="Q16" s="39"/>
    </row>
    <row r="17" spans="1:18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4">
        <f t="shared" si="3"/>
        <v>500</v>
      </c>
      <c r="L17" s="37">
        <f>'2021 Budget'!B11</f>
        <v>2000</v>
      </c>
      <c r="M17" s="44">
        <f t="shared" si="0"/>
        <v>1500</v>
      </c>
      <c r="N17" s="44">
        <f t="shared" si="1"/>
        <v>1500</v>
      </c>
      <c r="O17" s="45">
        <f t="shared" si="2"/>
        <v>0.75</v>
      </c>
      <c r="Q17" s="39"/>
    </row>
    <row r="18" spans="1:18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4">
        <f t="shared" si="3"/>
        <v>600</v>
      </c>
      <c r="L18" s="37">
        <f>'2021 Budget'!B12</f>
        <v>1500</v>
      </c>
      <c r="M18" s="44">
        <f t="shared" si="0"/>
        <v>900</v>
      </c>
      <c r="N18" s="44">
        <f t="shared" si="1"/>
        <v>900</v>
      </c>
      <c r="O18" s="45">
        <f t="shared" si="2"/>
        <v>0.6</v>
      </c>
      <c r="Q18" s="39" t="s">
        <v>117</v>
      </c>
    </row>
    <row r="19" spans="1:18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4">
        <f t="shared" si="3"/>
        <v>3050</v>
      </c>
      <c r="L19" s="37">
        <f>'2021 Budget'!B13</f>
        <v>3000</v>
      </c>
      <c r="M19" s="44">
        <f t="shared" si="0"/>
        <v>-50</v>
      </c>
      <c r="N19" s="44">
        <f t="shared" si="1"/>
        <v>-50</v>
      </c>
      <c r="O19" s="45">
        <f t="shared" si="2"/>
        <v>-1.6666666666666666E-2</v>
      </c>
      <c r="Q19" s="39"/>
    </row>
    <row r="20" spans="1:18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4">
        <f t="shared" ref="K20" si="4">SUM(B20:I20)</f>
        <v>0</v>
      </c>
      <c r="L20" s="37">
        <f>'2021 Budget'!B14</f>
        <v>4506.9999999999964</v>
      </c>
      <c r="M20" s="44">
        <f t="shared" si="0"/>
        <v>4506.9999999999964</v>
      </c>
      <c r="N20" s="44">
        <f t="shared" si="1"/>
        <v>4506.9999999999964</v>
      </c>
      <c r="O20" s="45">
        <f t="shared" si="2"/>
        <v>1</v>
      </c>
      <c r="Q20" s="43"/>
    </row>
    <row r="21" spans="1:18" x14ac:dyDescent="0.4">
      <c r="A21" s="49" t="s">
        <v>0</v>
      </c>
      <c r="B21" s="60">
        <f t="shared" ref="B21:L21" si="5">SUM(B12:B20)</f>
        <v>950</v>
      </c>
      <c r="C21" s="60">
        <f t="shared" si="5"/>
        <v>200</v>
      </c>
      <c r="D21" s="60">
        <f t="shared" si="5"/>
        <v>800</v>
      </c>
      <c r="E21" s="60">
        <f t="shared" si="5"/>
        <v>500</v>
      </c>
      <c r="F21" s="60">
        <f t="shared" si="5"/>
        <v>250</v>
      </c>
      <c r="G21" s="60">
        <f t="shared" si="5"/>
        <v>200</v>
      </c>
      <c r="H21" s="60">
        <f t="shared" si="5"/>
        <v>2100</v>
      </c>
      <c r="I21" s="60">
        <f t="shared" si="5"/>
        <v>5600</v>
      </c>
      <c r="J21" s="60">
        <f t="shared" si="5"/>
        <v>400</v>
      </c>
      <c r="K21" s="60">
        <f t="shared" si="5"/>
        <v>11000</v>
      </c>
      <c r="L21" s="60">
        <f t="shared" si="5"/>
        <v>20006.999999999996</v>
      </c>
      <c r="M21" s="60">
        <f t="shared" si="0"/>
        <v>9006.9999999999964</v>
      </c>
      <c r="N21" s="60">
        <f t="shared" si="1"/>
        <v>9006.9999999999964</v>
      </c>
      <c r="O21" s="50">
        <f t="shared" si="2"/>
        <v>0.45019243264857289</v>
      </c>
      <c r="P21" s="51"/>
      <c r="Q21" s="40"/>
      <c r="R21" s="52"/>
    </row>
    <row r="24" spans="1:18" x14ac:dyDescent="0.4">
      <c r="A24" s="53" t="s">
        <v>51</v>
      </c>
    </row>
    <row r="25" spans="1:18" x14ac:dyDescent="0.4">
      <c r="A25" s="53" t="s">
        <v>52</v>
      </c>
    </row>
    <row r="26" spans="1:18" x14ac:dyDescent="0.4">
      <c r="A26" s="53" t="s">
        <v>53</v>
      </c>
    </row>
    <row r="27" spans="1:18" x14ac:dyDescent="0.4">
      <c r="A27" s="53" t="s">
        <v>54</v>
      </c>
    </row>
    <row r="28" spans="1:18" x14ac:dyDescent="0.4">
      <c r="M28" s="45"/>
    </row>
    <row r="29" spans="1:18" x14ac:dyDescent="0.4">
      <c r="A29" s="54" t="s">
        <v>49</v>
      </c>
    </row>
    <row r="30" spans="1:18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6F9D-17B4-482E-B0E3-85323C019F9A}">
  <dimension ref="A1:S30"/>
  <sheetViews>
    <sheetView workbookViewId="0">
      <selection activeCell="R26" sqref="R2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1" width="12.15234375" style="42" customWidth="1"/>
    <col min="12" max="12" width="11.53515625" style="42" bestFit="1" customWidth="1"/>
    <col min="13" max="13" width="25.3046875" style="42" customWidth="1"/>
    <col min="14" max="14" width="17.3828125" style="42" bestFit="1" customWidth="1"/>
    <col min="15" max="15" width="14.53515625" style="42" bestFit="1" customWidth="1"/>
    <col min="16" max="16" width="13.15234375" style="45" customWidth="1"/>
    <col min="17" max="17" width="11.69140625" style="45" bestFit="1" customWidth="1"/>
    <col min="18" max="18" width="20.3046875" style="42" bestFit="1" customWidth="1"/>
    <col min="19" max="19" width="33.3828125" style="42" bestFit="1" customWidth="1"/>
    <col min="20" max="16384" width="9.15234375" style="42"/>
  </cols>
  <sheetData>
    <row r="1" spans="1:19" x14ac:dyDescent="0.4">
      <c r="A1" s="42" t="s">
        <v>120</v>
      </c>
      <c r="N1" s="44"/>
      <c r="R1" s="43"/>
    </row>
    <row r="2" spans="1:19" x14ac:dyDescent="0.4">
      <c r="N2" s="44"/>
      <c r="R2" s="43"/>
    </row>
    <row r="3" spans="1:19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N3" s="44"/>
      <c r="R3" s="43"/>
    </row>
    <row r="4" spans="1:19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N4" s="44"/>
      <c r="R4" s="43"/>
    </row>
    <row r="5" spans="1:19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N5" s="44"/>
      <c r="R5" s="43"/>
    </row>
    <row r="6" spans="1:19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N6" s="44"/>
      <c r="R6" s="43"/>
    </row>
    <row r="7" spans="1:19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N7" s="44"/>
      <c r="R7" s="43"/>
    </row>
    <row r="8" spans="1:19" x14ac:dyDescent="0.4">
      <c r="N8" s="44"/>
      <c r="R8" s="43"/>
    </row>
    <row r="9" spans="1:19" x14ac:dyDescent="0.4">
      <c r="A9" s="46"/>
      <c r="N9" s="44"/>
      <c r="R9" s="43"/>
    </row>
    <row r="10" spans="1:19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N10" s="44"/>
      <c r="O10" s="43"/>
    </row>
    <row r="11" spans="1:19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2" t="s">
        <v>36</v>
      </c>
      <c r="M11" s="43" t="s">
        <v>55</v>
      </c>
      <c r="N11" s="44" t="s">
        <v>37</v>
      </c>
      <c r="O11" s="42" t="s">
        <v>38</v>
      </c>
      <c r="P11" s="45" t="s">
        <v>39</v>
      </c>
      <c r="Q11" s="45" t="s">
        <v>40</v>
      </c>
      <c r="R11" s="43" t="s">
        <v>41</v>
      </c>
      <c r="S11" s="42" t="s">
        <v>42</v>
      </c>
    </row>
    <row r="12" spans="1:19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4">
        <f>SUM(B12:K12)</f>
        <v>2050</v>
      </c>
      <c r="M12" s="37">
        <f>'2021 Budget'!B6</f>
        <v>2500</v>
      </c>
      <c r="N12" s="44">
        <f t="shared" ref="N12:N21" si="0">M12-L12</f>
        <v>450</v>
      </c>
      <c r="O12" s="44">
        <f t="shared" ref="O12:O21" si="1">M12-L12</f>
        <v>450</v>
      </c>
      <c r="P12" s="45">
        <f t="shared" ref="P12:P21" si="2">O12/M12</f>
        <v>0.18</v>
      </c>
      <c r="R12" s="39" t="s">
        <v>121</v>
      </c>
    </row>
    <row r="13" spans="1:19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>
        <f t="shared" ref="L13:L20" si="3">SUM(B13:K13)</f>
        <v>0</v>
      </c>
      <c r="M13" s="37">
        <f>'2021 Budget'!B7</f>
        <v>500</v>
      </c>
      <c r="N13" s="44">
        <f t="shared" si="0"/>
        <v>500</v>
      </c>
      <c r="O13" s="44">
        <f t="shared" si="1"/>
        <v>500</v>
      </c>
      <c r="P13" s="45">
        <f t="shared" si="2"/>
        <v>1</v>
      </c>
      <c r="R13" s="39"/>
    </row>
    <row r="14" spans="1:19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4">
        <f t="shared" si="3"/>
        <v>0</v>
      </c>
      <c r="M14" s="37">
        <f>'2021 Budget'!B8</f>
        <v>500</v>
      </c>
      <c r="N14" s="44">
        <f t="shared" si="0"/>
        <v>500</v>
      </c>
      <c r="O14" s="44">
        <f t="shared" si="1"/>
        <v>500</v>
      </c>
      <c r="P14" s="45">
        <f t="shared" si="2"/>
        <v>1</v>
      </c>
      <c r="R14" s="39"/>
    </row>
    <row r="15" spans="1:19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>
        <f t="shared" si="3"/>
        <v>0</v>
      </c>
      <c r="M15" s="37">
        <f>'2021 Budget'!B9</f>
        <v>500</v>
      </c>
      <c r="N15" s="44">
        <f t="shared" si="0"/>
        <v>500</v>
      </c>
      <c r="O15" s="44">
        <f t="shared" si="1"/>
        <v>500</v>
      </c>
      <c r="P15" s="45">
        <f t="shared" si="2"/>
        <v>1</v>
      </c>
      <c r="R15" s="39"/>
    </row>
    <row r="16" spans="1:19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4">
        <f t="shared" si="3"/>
        <v>5200</v>
      </c>
      <c r="M16" s="37">
        <f>'2021 Budget'!B10</f>
        <v>5000</v>
      </c>
      <c r="N16" s="44">
        <f t="shared" si="0"/>
        <v>-200</v>
      </c>
      <c r="O16" s="44">
        <f t="shared" si="1"/>
        <v>-200</v>
      </c>
      <c r="P16" s="45">
        <f t="shared" si="2"/>
        <v>-0.04</v>
      </c>
      <c r="R16" s="39" t="s">
        <v>122</v>
      </c>
    </row>
    <row r="17" spans="1:19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4">
        <f t="shared" si="3"/>
        <v>500</v>
      </c>
      <c r="M17" s="37">
        <f>'2021 Budget'!B11</f>
        <v>2000</v>
      </c>
      <c r="N17" s="44">
        <f t="shared" si="0"/>
        <v>1500</v>
      </c>
      <c r="O17" s="44">
        <f t="shared" si="1"/>
        <v>1500</v>
      </c>
      <c r="P17" s="45">
        <f t="shared" si="2"/>
        <v>0.75</v>
      </c>
      <c r="R17" s="39"/>
    </row>
    <row r="18" spans="1:19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4">
        <f t="shared" si="3"/>
        <v>600</v>
      </c>
      <c r="M18" s="37">
        <f>'2021 Budget'!B12</f>
        <v>1500</v>
      </c>
      <c r="N18" s="44">
        <f t="shared" si="0"/>
        <v>900</v>
      </c>
      <c r="O18" s="44">
        <f t="shared" si="1"/>
        <v>900</v>
      </c>
      <c r="P18" s="45">
        <f t="shared" si="2"/>
        <v>0.6</v>
      </c>
      <c r="R18" s="39"/>
    </row>
    <row r="19" spans="1:19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4">
        <f t="shared" si="3"/>
        <v>3250</v>
      </c>
      <c r="M19" s="37">
        <f>'2021 Budget'!B13</f>
        <v>3000</v>
      </c>
      <c r="N19" s="44">
        <f t="shared" si="0"/>
        <v>-250</v>
      </c>
      <c r="O19" s="44">
        <f t="shared" si="1"/>
        <v>-250</v>
      </c>
      <c r="P19" s="45">
        <f t="shared" si="2"/>
        <v>-8.3333333333333329E-2</v>
      </c>
      <c r="R19" s="39" t="s">
        <v>123</v>
      </c>
    </row>
    <row r="20" spans="1:19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>
        <f t="shared" si="3"/>
        <v>0</v>
      </c>
      <c r="M20" s="37">
        <f>'2021 Budget'!B14</f>
        <v>4506.9999999999964</v>
      </c>
      <c r="N20" s="44">
        <f t="shared" si="0"/>
        <v>4506.9999999999964</v>
      </c>
      <c r="O20" s="44">
        <f t="shared" si="1"/>
        <v>4506.9999999999964</v>
      </c>
      <c r="P20" s="45">
        <f t="shared" si="2"/>
        <v>1</v>
      </c>
      <c r="R20" s="43"/>
    </row>
    <row r="21" spans="1:19" x14ac:dyDescent="0.4">
      <c r="A21" s="49" t="s">
        <v>0</v>
      </c>
      <c r="B21" s="60">
        <f t="shared" ref="B21:M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400</v>
      </c>
      <c r="K21" s="60">
        <f t="shared" si="4"/>
        <v>600</v>
      </c>
      <c r="L21" s="60">
        <f t="shared" si="4"/>
        <v>11600</v>
      </c>
      <c r="M21" s="60">
        <f t="shared" si="4"/>
        <v>20006.999999999996</v>
      </c>
      <c r="N21" s="60">
        <f t="shared" si="0"/>
        <v>8406.9999999999964</v>
      </c>
      <c r="O21" s="60">
        <f t="shared" si="1"/>
        <v>8406.9999999999964</v>
      </c>
      <c r="P21" s="50">
        <f t="shared" si="2"/>
        <v>0.42020292897485867</v>
      </c>
      <c r="Q21" s="51"/>
      <c r="R21" s="40"/>
      <c r="S21" s="52"/>
    </row>
    <row r="24" spans="1:19" x14ac:dyDescent="0.4">
      <c r="A24" s="53" t="s">
        <v>51</v>
      </c>
    </row>
    <row r="25" spans="1:19" x14ac:dyDescent="0.4">
      <c r="A25" s="53" t="s">
        <v>52</v>
      </c>
    </row>
    <row r="26" spans="1:19" x14ac:dyDescent="0.4">
      <c r="A26" s="53" t="s">
        <v>53</v>
      </c>
    </row>
    <row r="27" spans="1:19" x14ac:dyDescent="0.4">
      <c r="A27" s="53" t="s">
        <v>54</v>
      </c>
    </row>
    <row r="28" spans="1:19" x14ac:dyDescent="0.4">
      <c r="N28" s="45"/>
    </row>
    <row r="29" spans="1:19" x14ac:dyDescent="0.4">
      <c r="A29" s="54" t="s">
        <v>49</v>
      </c>
    </row>
    <row r="30" spans="1:19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AC93-E5D4-42D1-B9C0-81DD08F38A0E}">
  <dimension ref="A1:T30"/>
  <sheetViews>
    <sheetView workbookViewId="0">
      <selection activeCell="M1" sqref="M1:M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2" width="12.15234375" style="42" customWidth="1"/>
    <col min="13" max="13" width="11.53515625" style="42" bestFit="1" customWidth="1"/>
    <col min="14" max="14" width="25.3046875" style="42" customWidth="1"/>
    <col min="15" max="15" width="17.3828125" style="42" bestFit="1" customWidth="1"/>
    <col min="16" max="16" width="14.53515625" style="42" bestFit="1" customWidth="1"/>
    <col min="17" max="17" width="13.15234375" style="45" customWidth="1"/>
    <col min="18" max="18" width="11.69140625" style="45" bestFit="1" customWidth="1"/>
    <col min="19" max="19" width="20.3046875" style="42" bestFit="1" customWidth="1"/>
    <col min="20" max="20" width="33.3828125" style="42" bestFit="1" customWidth="1"/>
    <col min="21" max="16384" width="9.15234375" style="42"/>
  </cols>
  <sheetData>
    <row r="1" spans="1:20" x14ac:dyDescent="0.4">
      <c r="A1" s="42" t="s">
        <v>124</v>
      </c>
      <c r="O1" s="44"/>
      <c r="S1" s="43"/>
    </row>
    <row r="2" spans="1:20" x14ac:dyDescent="0.4">
      <c r="O2" s="44"/>
      <c r="S2" s="43"/>
    </row>
    <row r="3" spans="1:20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O3" s="44"/>
      <c r="S3" s="43"/>
    </row>
    <row r="4" spans="1:20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O4" s="44"/>
      <c r="S4" s="43"/>
    </row>
    <row r="5" spans="1:20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L5" s="56"/>
      <c r="O5" s="44"/>
      <c r="S5" s="43"/>
    </row>
    <row r="6" spans="1:20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L6" s="44"/>
      <c r="O6" s="44"/>
      <c r="S6" s="43"/>
    </row>
    <row r="7" spans="1:20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L7" s="58"/>
      <c r="O7" s="44"/>
      <c r="S7" s="43"/>
    </row>
    <row r="8" spans="1:20" x14ac:dyDescent="0.4">
      <c r="O8" s="44"/>
      <c r="S8" s="43"/>
    </row>
    <row r="9" spans="1:20" x14ac:dyDescent="0.4">
      <c r="A9" s="46"/>
      <c r="O9" s="44"/>
      <c r="S9" s="43"/>
    </row>
    <row r="10" spans="1:20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O10" s="44"/>
      <c r="P10" s="43"/>
    </row>
    <row r="11" spans="1:20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3" t="s">
        <v>125</v>
      </c>
      <c r="M11" s="42" t="s">
        <v>36</v>
      </c>
      <c r="N11" s="43" t="s">
        <v>55</v>
      </c>
      <c r="O11" s="44" t="s">
        <v>37</v>
      </c>
      <c r="P11" s="42" t="s">
        <v>38</v>
      </c>
      <c r="Q11" s="45" t="s">
        <v>39</v>
      </c>
      <c r="R11" s="45" t="s">
        <v>40</v>
      </c>
      <c r="S11" s="43" t="s">
        <v>41</v>
      </c>
      <c r="T11" s="42" t="s">
        <v>42</v>
      </c>
    </row>
    <row r="12" spans="1:20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3">
        <v>200</v>
      </c>
      <c r="M12" s="44">
        <f>SUM(B12:L12)</f>
        <v>2250</v>
      </c>
      <c r="N12" s="37">
        <f>'2021 Budget'!B6</f>
        <v>2500</v>
      </c>
      <c r="O12" s="44">
        <f t="shared" ref="O12:O21" si="0">N12-M12</f>
        <v>250</v>
      </c>
      <c r="P12" s="44">
        <f t="shared" ref="P12:P21" si="1">N12-M12</f>
        <v>250</v>
      </c>
      <c r="Q12" s="45">
        <f t="shared" ref="Q12:Q21" si="2">P12/N12</f>
        <v>0.1</v>
      </c>
      <c r="S12" s="39" t="s">
        <v>121</v>
      </c>
    </row>
    <row r="13" spans="1:20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>
        <f>SUM(B13:L13)</f>
        <v>0</v>
      </c>
      <c r="N13" s="37">
        <f>'2021 Budget'!B7</f>
        <v>500</v>
      </c>
      <c r="O13" s="44">
        <f t="shared" si="0"/>
        <v>500</v>
      </c>
      <c r="P13" s="44">
        <f t="shared" si="1"/>
        <v>500</v>
      </c>
      <c r="Q13" s="45">
        <f t="shared" si="2"/>
        <v>1</v>
      </c>
      <c r="S13" s="39"/>
    </row>
    <row r="14" spans="1:20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>
        <f>SUM(B14:L14)</f>
        <v>0</v>
      </c>
      <c r="N14" s="37">
        <f>'2021 Budget'!B8</f>
        <v>500</v>
      </c>
      <c r="O14" s="44">
        <f t="shared" si="0"/>
        <v>500</v>
      </c>
      <c r="P14" s="44">
        <f t="shared" si="1"/>
        <v>500</v>
      </c>
      <c r="Q14" s="45">
        <f t="shared" si="2"/>
        <v>1</v>
      </c>
      <c r="S14" s="39"/>
    </row>
    <row r="15" spans="1:20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>
        <f>SUM(B15:L15)</f>
        <v>0</v>
      </c>
      <c r="N15" s="37">
        <f>'2021 Budget'!B9</f>
        <v>500</v>
      </c>
      <c r="O15" s="44">
        <f t="shared" si="0"/>
        <v>500</v>
      </c>
      <c r="P15" s="44">
        <f t="shared" si="1"/>
        <v>500</v>
      </c>
      <c r="Q15" s="45">
        <f t="shared" si="2"/>
        <v>1</v>
      </c>
      <c r="S15" s="39"/>
    </row>
    <row r="16" spans="1:20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3"/>
      <c r="M16" s="44">
        <f>SUM(B16:L16)</f>
        <v>5200</v>
      </c>
      <c r="N16" s="37">
        <f>'2021 Budget'!B10</f>
        <v>5000</v>
      </c>
      <c r="O16" s="44">
        <f t="shared" si="0"/>
        <v>-200</v>
      </c>
      <c r="P16" s="44">
        <f t="shared" si="1"/>
        <v>-200</v>
      </c>
      <c r="Q16" s="45">
        <f t="shared" si="2"/>
        <v>-0.04</v>
      </c>
      <c r="S16" s="39"/>
    </row>
    <row r="17" spans="1:20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3"/>
      <c r="M17" s="44">
        <f>SUM(B17:L17)</f>
        <v>500</v>
      </c>
      <c r="N17" s="37">
        <f>'2021 Budget'!B11</f>
        <v>2000</v>
      </c>
      <c r="O17" s="44">
        <f t="shared" si="0"/>
        <v>1500</v>
      </c>
      <c r="P17" s="44">
        <f t="shared" si="1"/>
        <v>1500</v>
      </c>
      <c r="Q17" s="45">
        <f t="shared" si="2"/>
        <v>0.75</v>
      </c>
      <c r="S17" s="39"/>
    </row>
    <row r="18" spans="1:20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3">
        <v>100</v>
      </c>
      <c r="M18" s="44">
        <f>SUM(B18:L18)</f>
        <v>700</v>
      </c>
      <c r="N18" s="37">
        <f>'2021 Budget'!B12</f>
        <v>1500</v>
      </c>
      <c r="O18" s="44">
        <f t="shared" si="0"/>
        <v>800</v>
      </c>
      <c r="P18" s="44">
        <f t="shared" si="1"/>
        <v>800</v>
      </c>
      <c r="Q18" s="45">
        <f t="shared" si="2"/>
        <v>0.53333333333333333</v>
      </c>
      <c r="S18" s="39" t="s">
        <v>126</v>
      </c>
    </row>
    <row r="19" spans="1:20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3">
        <v>150</v>
      </c>
      <c r="M19" s="44">
        <f>SUM(B19:L19)</f>
        <v>3400</v>
      </c>
      <c r="N19" s="37">
        <f>'2021 Budget'!B13</f>
        <v>3000</v>
      </c>
      <c r="O19" s="44">
        <f t="shared" si="0"/>
        <v>-400</v>
      </c>
      <c r="P19" s="44">
        <f t="shared" si="1"/>
        <v>-400</v>
      </c>
      <c r="Q19" s="45">
        <f t="shared" si="2"/>
        <v>-0.13333333333333333</v>
      </c>
      <c r="S19" s="39" t="s">
        <v>123</v>
      </c>
    </row>
    <row r="20" spans="1:20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>
        <v>100</v>
      </c>
      <c r="M20" s="44">
        <f>SUM(B20:L20)</f>
        <v>100</v>
      </c>
      <c r="N20" s="37">
        <f>'2021 Budget'!B14</f>
        <v>4506.9999999999964</v>
      </c>
      <c r="O20" s="44">
        <f t="shared" si="0"/>
        <v>4406.9999999999964</v>
      </c>
      <c r="P20" s="44">
        <f t="shared" si="1"/>
        <v>4406.9999999999964</v>
      </c>
      <c r="Q20" s="45">
        <f t="shared" si="2"/>
        <v>0.97781229199023734</v>
      </c>
      <c r="S20" s="43" t="s">
        <v>127</v>
      </c>
    </row>
    <row r="21" spans="1:20" x14ac:dyDescent="0.4">
      <c r="A21" s="49" t="s">
        <v>0</v>
      </c>
      <c r="B21" s="60">
        <f t="shared" ref="B21:N21" si="3">SUM(B12:B20)</f>
        <v>950</v>
      </c>
      <c r="C21" s="60">
        <f t="shared" si="3"/>
        <v>200</v>
      </c>
      <c r="D21" s="60">
        <f t="shared" si="3"/>
        <v>800</v>
      </c>
      <c r="E21" s="60">
        <f t="shared" si="3"/>
        <v>500</v>
      </c>
      <c r="F21" s="60">
        <f t="shared" si="3"/>
        <v>250</v>
      </c>
      <c r="G21" s="60">
        <f t="shared" si="3"/>
        <v>200</v>
      </c>
      <c r="H21" s="60">
        <f t="shared" si="3"/>
        <v>2100</v>
      </c>
      <c r="I21" s="60">
        <f t="shared" si="3"/>
        <v>5600</v>
      </c>
      <c r="J21" s="60">
        <f t="shared" si="3"/>
        <v>400</v>
      </c>
      <c r="K21" s="60">
        <f t="shared" si="3"/>
        <v>600</v>
      </c>
      <c r="L21" s="60">
        <f t="shared" si="3"/>
        <v>550</v>
      </c>
      <c r="M21" s="60">
        <f t="shared" si="3"/>
        <v>12150</v>
      </c>
      <c r="N21" s="60">
        <f t="shared" si="3"/>
        <v>20006.999999999996</v>
      </c>
      <c r="O21" s="60">
        <f t="shared" si="0"/>
        <v>7856.9999999999964</v>
      </c>
      <c r="P21" s="60">
        <f t="shared" si="1"/>
        <v>7856.9999999999964</v>
      </c>
      <c r="Q21" s="50">
        <f t="shared" si="2"/>
        <v>0.39271255060728733</v>
      </c>
      <c r="R21" s="51"/>
      <c r="S21" s="40"/>
      <c r="T21" s="52"/>
    </row>
    <row r="24" spans="1:20" x14ac:dyDescent="0.4">
      <c r="A24" s="53" t="s">
        <v>51</v>
      </c>
    </row>
    <row r="25" spans="1:20" x14ac:dyDescent="0.4">
      <c r="A25" s="53" t="s">
        <v>52</v>
      </c>
    </row>
    <row r="26" spans="1:20" x14ac:dyDescent="0.4">
      <c r="A26" s="53" t="s">
        <v>53</v>
      </c>
    </row>
    <row r="27" spans="1:20" x14ac:dyDescent="0.4">
      <c r="A27" s="53" t="s">
        <v>54</v>
      </c>
    </row>
    <row r="28" spans="1:20" x14ac:dyDescent="0.4">
      <c r="O28" s="45"/>
    </row>
    <row r="29" spans="1:20" x14ac:dyDescent="0.4">
      <c r="A29" s="54" t="s">
        <v>49</v>
      </c>
    </row>
    <row r="30" spans="1:20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FCEF-378A-468E-8BB7-56EF013A3643}">
  <dimension ref="A1:U32"/>
  <sheetViews>
    <sheetView tabSelected="1" workbookViewId="0">
      <pane xSplit="1" topLeftCell="B1" activePane="topRight" state="frozen"/>
      <selection pane="topRight" activeCell="K28" sqref="K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3" width="12.15234375" style="42" customWidth="1"/>
    <col min="14" max="14" width="11.53515625" style="42" bestFit="1" customWidth="1"/>
    <col min="15" max="15" width="25.3046875" style="42" customWidth="1"/>
    <col min="16" max="16" width="17.3828125" style="42" bestFit="1" customWidth="1"/>
    <col min="17" max="17" width="14.53515625" style="42" bestFit="1" customWidth="1"/>
    <col min="18" max="18" width="13.15234375" style="45" customWidth="1"/>
    <col min="19" max="19" width="11.69140625" style="45" bestFit="1" customWidth="1"/>
    <col min="20" max="20" width="20.3046875" style="42" bestFit="1" customWidth="1"/>
    <col min="21" max="21" width="33.3828125" style="42" bestFit="1" customWidth="1"/>
    <col min="22" max="16384" width="9.15234375" style="42"/>
  </cols>
  <sheetData>
    <row r="1" spans="1:21" x14ac:dyDescent="0.4">
      <c r="A1" s="42" t="s">
        <v>124</v>
      </c>
      <c r="P1" s="44"/>
      <c r="T1" s="43"/>
    </row>
    <row r="2" spans="1:21" x14ac:dyDescent="0.4">
      <c r="P2" s="44"/>
      <c r="T2" s="43"/>
    </row>
    <row r="3" spans="1:21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P3" s="44"/>
      <c r="T3" s="43"/>
    </row>
    <row r="4" spans="1:21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P4" s="44"/>
      <c r="T4" s="43"/>
    </row>
    <row r="5" spans="1:21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P5" s="44"/>
      <c r="T5" s="43"/>
    </row>
    <row r="6" spans="1:21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P6" s="44"/>
      <c r="T6" s="43"/>
    </row>
    <row r="7" spans="1:21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P7" s="44"/>
      <c r="T7" s="43"/>
    </row>
    <row r="8" spans="1:21" x14ac:dyDescent="0.4">
      <c r="P8" s="44"/>
      <c r="T8" s="43"/>
    </row>
    <row r="9" spans="1:21" x14ac:dyDescent="0.4">
      <c r="A9" s="46"/>
      <c r="P9" s="44"/>
      <c r="T9" s="43"/>
    </row>
    <row r="10" spans="1:21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P10" s="44"/>
      <c r="Q10" s="43"/>
    </row>
    <row r="11" spans="1:21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3" t="s">
        <v>125</v>
      </c>
      <c r="M11" s="43" t="s">
        <v>128</v>
      </c>
      <c r="N11" s="42" t="s">
        <v>36</v>
      </c>
      <c r="O11" s="43" t="s">
        <v>55</v>
      </c>
      <c r="P11" s="44" t="s">
        <v>37</v>
      </c>
      <c r="Q11" s="42" t="s">
        <v>38</v>
      </c>
      <c r="R11" s="45" t="s">
        <v>39</v>
      </c>
      <c r="S11" s="45" t="s">
        <v>40</v>
      </c>
      <c r="T11" s="43" t="s">
        <v>41</v>
      </c>
      <c r="U11" s="42" t="s">
        <v>42</v>
      </c>
    </row>
    <row r="12" spans="1:21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3">
        <v>200</v>
      </c>
      <c r="M12" s="43">
        <v>100</v>
      </c>
      <c r="N12" s="44">
        <f>SUM(B12:M12)</f>
        <v>2350</v>
      </c>
      <c r="O12" s="37">
        <f>'2021 Budget'!B6</f>
        <v>2500</v>
      </c>
      <c r="P12" s="44">
        <f t="shared" ref="P12:P23" si="0">O12-N12</f>
        <v>150</v>
      </c>
      <c r="Q12" s="44">
        <f t="shared" ref="Q12:Q23" si="1">O12-N12</f>
        <v>150</v>
      </c>
      <c r="R12" s="45">
        <f t="shared" ref="R12:R23" si="2">Q12/O12</f>
        <v>0.06</v>
      </c>
      <c r="T12" s="39" t="s">
        <v>130</v>
      </c>
    </row>
    <row r="13" spans="1:21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>
        <f t="shared" ref="N13:N21" si="3">SUM(B13:M13)</f>
        <v>0</v>
      </c>
      <c r="O13" s="37">
        <f>'2021 Budget'!B7</f>
        <v>500</v>
      </c>
      <c r="P13" s="44">
        <f t="shared" si="0"/>
        <v>500</v>
      </c>
      <c r="Q13" s="44">
        <f t="shared" si="1"/>
        <v>500</v>
      </c>
      <c r="R13" s="45">
        <f t="shared" si="2"/>
        <v>1</v>
      </c>
      <c r="T13" s="39"/>
    </row>
    <row r="14" spans="1:21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>
        <f t="shared" si="3"/>
        <v>0</v>
      </c>
      <c r="O14" s="37">
        <f>'2021 Budget'!B8</f>
        <v>500</v>
      </c>
      <c r="P14" s="44">
        <f t="shared" si="0"/>
        <v>500</v>
      </c>
      <c r="Q14" s="44">
        <f t="shared" si="1"/>
        <v>500</v>
      </c>
      <c r="R14" s="45">
        <f t="shared" si="2"/>
        <v>1</v>
      </c>
      <c r="T14" s="39"/>
    </row>
    <row r="15" spans="1:21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>
        <f t="shared" si="3"/>
        <v>0</v>
      </c>
      <c r="O15" s="37">
        <f>'2021 Budget'!B9</f>
        <v>500</v>
      </c>
      <c r="P15" s="44">
        <f t="shared" si="0"/>
        <v>500</v>
      </c>
      <c r="Q15" s="44">
        <f t="shared" si="1"/>
        <v>500</v>
      </c>
      <c r="R15" s="45">
        <f t="shared" si="2"/>
        <v>1</v>
      </c>
      <c r="T15" s="39"/>
    </row>
    <row r="16" spans="1:21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3"/>
      <c r="M16" s="43"/>
      <c r="N16" s="44">
        <f t="shared" si="3"/>
        <v>5200</v>
      </c>
      <c r="O16" s="37">
        <f>'2021 Budget'!B10</f>
        <v>5000</v>
      </c>
      <c r="P16" s="44">
        <f t="shared" si="0"/>
        <v>-200</v>
      </c>
      <c r="Q16" s="44">
        <f t="shared" si="1"/>
        <v>-200</v>
      </c>
      <c r="R16" s="45">
        <f t="shared" si="2"/>
        <v>-0.04</v>
      </c>
      <c r="T16" s="39"/>
    </row>
    <row r="17" spans="1:21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3"/>
      <c r="M17" s="43"/>
      <c r="N17" s="44">
        <f t="shared" si="3"/>
        <v>500</v>
      </c>
      <c r="O17" s="37">
        <f>'2021 Budget'!B11</f>
        <v>2000</v>
      </c>
      <c r="P17" s="44">
        <f t="shared" si="0"/>
        <v>1500</v>
      </c>
      <c r="Q17" s="44">
        <f t="shared" si="1"/>
        <v>1500</v>
      </c>
      <c r="R17" s="45">
        <f t="shared" si="2"/>
        <v>0.75</v>
      </c>
      <c r="T17" s="39"/>
    </row>
    <row r="18" spans="1:21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3">
        <v>100</v>
      </c>
      <c r="M18" s="43"/>
      <c r="N18" s="44">
        <f t="shared" si="3"/>
        <v>700</v>
      </c>
      <c r="O18" s="37">
        <f>'2021 Budget'!B12</f>
        <v>1500</v>
      </c>
      <c r="P18" s="44">
        <f t="shared" si="0"/>
        <v>800</v>
      </c>
      <c r="Q18" s="44">
        <f t="shared" si="1"/>
        <v>800</v>
      </c>
      <c r="R18" s="45">
        <f t="shared" si="2"/>
        <v>0.53333333333333333</v>
      </c>
      <c r="T18" s="39"/>
    </row>
    <row r="19" spans="1:21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3">
        <v>150</v>
      </c>
      <c r="M19" s="43"/>
      <c r="N19" s="44">
        <f t="shared" si="3"/>
        <v>3400</v>
      </c>
      <c r="O19" s="37">
        <f>'2021 Budget'!B13</f>
        <v>3000</v>
      </c>
      <c r="P19" s="44">
        <f t="shared" si="0"/>
        <v>-400</v>
      </c>
      <c r="Q19" s="44">
        <f t="shared" si="1"/>
        <v>-400</v>
      </c>
      <c r="R19" s="45">
        <f t="shared" si="2"/>
        <v>-0.13333333333333333</v>
      </c>
      <c r="T19" s="39"/>
    </row>
    <row r="20" spans="1:21" x14ac:dyDescent="0.4">
      <c r="A20" s="42" t="s">
        <v>132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>
        <v>1900</v>
      </c>
      <c r="N20" s="44">
        <f t="shared" si="3"/>
        <v>1900</v>
      </c>
      <c r="O20" s="37">
        <v>2500</v>
      </c>
      <c r="P20" s="44">
        <f t="shared" si="0"/>
        <v>600</v>
      </c>
      <c r="Q20" s="44">
        <f t="shared" ref="Q20:Q22" si="4">O20-N20</f>
        <v>600</v>
      </c>
      <c r="R20" s="45">
        <f t="shared" ref="R20:R22" si="5">Q20/O20</f>
        <v>0.24</v>
      </c>
      <c r="T20" s="39" t="s">
        <v>129</v>
      </c>
    </row>
    <row r="21" spans="1:21" x14ac:dyDescent="0.4">
      <c r="A21" s="42" t="s">
        <v>131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>
        <v>100</v>
      </c>
      <c r="M21" s="43"/>
      <c r="N21" s="44">
        <f t="shared" si="3"/>
        <v>100</v>
      </c>
      <c r="O21" s="37">
        <v>1200</v>
      </c>
      <c r="P21" s="44">
        <f t="shared" si="0"/>
        <v>1100</v>
      </c>
      <c r="Q21" s="44">
        <f t="shared" si="4"/>
        <v>1100</v>
      </c>
      <c r="R21" s="45">
        <f t="shared" si="5"/>
        <v>0.91666666666666663</v>
      </c>
      <c r="T21" s="39"/>
    </row>
    <row r="22" spans="1:21" x14ac:dyDescent="0.4">
      <c r="A22" s="42" t="s">
        <v>18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>
        <f>SUM(B22:L22)</f>
        <v>0</v>
      </c>
      <c r="O22" s="43">
        <f>B7-SUM(O12:O21)</f>
        <v>806.99999999999636</v>
      </c>
      <c r="P22" s="44">
        <f t="shared" si="0"/>
        <v>806.99999999999636</v>
      </c>
      <c r="Q22" s="44">
        <f t="shared" si="4"/>
        <v>806.99999999999636</v>
      </c>
      <c r="R22" s="45">
        <f t="shared" si="5"/>
        <v>1</v>
      </c>
      <c r="T22" s="43"/>
    </row>
    <row r="23" spans="1:21" x14ac:dyDescent="0.4">
      <c r="A23" s="49" t="s">
        <v>0</v>
      </c>
      <c r="B23" s="60">
        <f>SUM(B12:B22)</f>
        <v>950</v>
      </c>
      <c r="C23" s="60">
        <f>SUM(C12:C22)</f>
        <v>200</v>
      </c>
      <c r="D23" s="60">
        <f>SUM(D12:D22)</f>
        <v>800</v>
      </c>
      <c r="E23" s="60">
        <f>SUM(E12:E22)</f>
        <v>500</v>
      </c>
      <c r="F23" s="60">
        <f>SUM(F12:F22)</f>
        <v>250</v>
      </c>
      <c r="G23" s="60">
        <f>SUM(G12:G22)</f>
        <v>200</v>
      </c>
      <c r="H23" s="60">
        <f>SUM(H12:H22)</f>
        <v>2100</v>
      </c>
      <c r="I23" s="60">
        <f>SUM(I12:I22)</f>
        <v>5600</v>
      </c>
      <c r="J23" s="60">
        <f>SUM(J12:J22)</f>
        <v>400</v>
      </c>
      <c r="K23" s="60">
        <f>SUM(K12:K22)</f>
        <v>600</v>
      </c>
      <c r="L23" s="60">
        <f>SUM(L12:L22)</f>
        <v>550</v>
      </c>
      <c r="M23" s="60">
        <f>SUM(M12:M22)</f>
        <v>2000</v>
      </c>
      <c r="N23" s="60">
        <f>SUM(N12:N22)</f>
        <v>14150</v>
      </c>
      <c r="O23" s="60">
        <f>SUM(O12:O22)</f>
        <v>20006.999999999996</v>
      </c>
      <c r="P23" s="60">
        <f t="shared" si="0"/>
        <v>5856.9999999999964</v>
      </c>
      <c r="Q23" s="60">
        <f t="shared" si="1"/>
        <v>5856.9999999999964</v>
      </c>
      <c r="R23" s="50">
        <f t="shared" si="2"/>
        <v>0.2927475383615733</v>
      </c>
      <c r="S23" s="51"/>
      <c r="T23" s="40"/>
      <c r="U23" s="52"/>
    </row>
    <row r="26" spans="1:21" x14ac:dyDescent="0.4">
      <c r="A26" s="53" t="s">
        <v>51</v>
      </c>
    </row>
    <row r="27" spans="1:21" x14ac:dyDescent="0.4">
      <c r="A27" s="53" t="s">
        <v>52</v>
      </c>
    </row>
    <row r="28" spans="1:21" x14ac:dyDescent="0.4">
      <c r="A28" s="53" t="s">
        <v>53</v>
      </c>
    </row>
    <row r="29" spans="1:21" x14ac:dyDescent="0.4">
      <c r="A29" s="53" t="s">
        <v>54</v>
      </c>
    </row>
    <row r="30" spans="1:21" x14ac:dyDescent="0.4">
      <c r="P30" s="45"/>
    </row>
    <row r="31" spans="1:21" x14ac:dyDescent="0.4">
      <c r="A31" s="54" t="s">
        <v>49</v>
      </c>
    </row>
    <row r="32" spans="1:21" x14ac:dyDescent="0.4">
      <c r="A32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workbookViewId="0">
      <selection activeCell="O28" sqref="O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113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v>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190F-8414-43F4-806F-10D83050DFFC}">
  <dimension ref="A1:P30"/>
  <sheetViews>
    <sheetView workbookViewId="0">
      <selection activeCell="H22" sqref="H22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8" width="12.15234375" style="42" customWidth="1"/>
    <col min="9" max="9" width="11.53515625" style="42" bestFit="1" customWidth="1"/>
    <col min="10" max="10" width="25.3046875" style="42" customWidth="1"/>
    <col min="11" max="11" width="17.3828125" style="42" bestFit="1" customWidth="1"/>
    <col min="12" max="12" width="14.53515625" style="42" bestFit="1" customWidth="1"/>
    <col min="13" max="13" width="13.15234375" style="45" customWidth="1"/>
    <col min="14" max="14" width="11.69140625" style="45" bestFit="1" customWidth="1"/>
    <col min="15" max="15" width="20.3046875" style="42" bestFit="1" customWidth="1"/>
    <col min="16" max="16" width="33.3828125" style="42" bestFit="1" customWidth="1"/>
    <col min="17" max="16384" width="9.15234375" style="42"/>
  </cols>
  <sheetData>
    <row r="1" spans="1:16" x14ac:dyDescent="0.4">
      <c r="A1" s="42" t="s">
        <v>106</v>
      </c>
      <c r="K1" s="44"/>
      <c r="O1" s="43"/>
    </row>
    <row r="2" spans="1:16" x14ac:dyDescent="0.4">
      <c r="K2" s="44"/>
      <c r="O2" s="43"/>
    </row>
    <row r="3" spans="1:16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K3" s="44"/>
      <c r="O3" s="43"/>
    </row>
    <row r="4" spans="1:16" x14ac:dyDescent="0.4">
      <c r="B4" s="36"/>
      <c r="C4" s="36"/>
      <c r="D4" s="36"/>
      <c r="E4" s="36"/>
      <c r="F4" s="36"/>
      <c r="G4" s="36"/>
      <c r="H4" s="36"/>
      <c r="K4" s="44"/>
      <c r="O4" s="43"/>
    </row>
    <row r="5" spans="1:16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K5" s="44"/>
      <c r="O5" s="43"/>
    </row>
    <row r="6" spans="1:16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K6" s="44"/>
      <c r="O6" s="43"/>
    </row>
    <row r="7" spans="1:16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K7" s="44"/>
      <c r="O7" s="43"/>
    </row>
    <row r="8" spans="1:16" x14ac:dyDescent="0.4">
      <c r="K8" s="44"/>
      <c r="O8" s="43"/>
    </row>
    <row r="9" spans="1:16" x14ac:dyDescent="0.4">
      <c r="A9" s="46"/>
      <c r="K9" s="44"/>
      <c r="O9" s="43"/>
    </row>
    <row r="10" spans="1:16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K10" s="44"/>
      <c r="L10" s="43"/>
    </row>
    <row r="11" spans="1:16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2" t="s">
        <v>36</v>
      </c>
      <c r="J11" s="43" t="s">
        <v>55</v>
      </c>
      <c r="K11" s="44" t="s">
        <v>37</v>
      </c>
      <c r="L11" s="42" t="s">
        <v>38</v>
      </c>
      <c r="M11" s="45" t="s">
        <v>39</v>
      </c>
      <c r="N11" s="45" t="s">
        <v>40</v>
      </c>
      <c r="O11" s="43" t="s">
        <v>41</v>
      </c>
      <c r="P11" s="42" t="s">
        <v>42</v>
      </c>
    </row>
    <row r="12" spans="1:16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4">
        <f>SUM(B12:H12)</f>
        <v>1850</v>
      </c>
      <c r="J12" s="37">
        <f>'2021 Budget'!B6</f>
        <v>2500</v>
      </c>
      <c r="K12" s="44">
        <f t="shared" ref="K12:K21" si="0">J12-I12</f>
        <v>650</v>
      </c>
      <c r="L12" s="44">
        <f t="shared" ref="L12:L21" si="1">J12-I12</f>
        <v>650</v>
      </c>
      <c r="M12" s="45">
        <f t="shared" ref="M12:M21" si="2">L12/J12</f>
        <v>0.26</v>
      </c>
      <c r="O12" s="39"/>
    </row>
    <row r="13" spans="1:16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4">
        <f t="shared" ref="I13:I21" si="3">SUM(B13:H13)</f>
        <v>0</v>
      </c>
      <c r="J13" s="37">
        <f>'2021 Budget'!B7</f>
        <v>500</v>
      </c>
      <c r="K13" s="44">
        <f t="shared" si="0"/>
        <v>500</v>
      </c>
      <c r="L13" s="44">
        <f t="shared" si="1"/>
        <v>500</v>
      </c>
      <c r="M13" s="45">
        <f t="shared" si="2"/>
        <v>1</v>
      </c>
      <c r="O13" s="39"/>
    </row>
    <row r="14" spans="1:16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4">
        <f t="shared" si="3"/>
        <v>0</v>
      </c>
      <c r="J14" s="37">
        <f>'2021 Budget'!B8</f>
        <v>500</v>
      </c>
      <c r="K14" s="44">
        <f t="shared" si="0"/>
        <v>500</v>
      </c>
      <c r="L14" s="44">
        <f t="shared" si="1"/>
        <v>500</v>
      </c>
      <c r="M14" s="45">
        <f t="shared" si="2"/>
        <v>1</v>
      </c>
      <c r="O14" s="39"/>
    </row>
    <row r="15" spans="1:16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4">
        <f t="shared" si="3"/>
        <v>0</v>
      </c>
      <c r="J15" s="37">
        <f>'2021 Budget'!B9</f>
        <v>500</v>
      </c>
      <c r="K15" s="44">
        <f t="shared" si="0"/>
        <v>500</v>
      </c>
      <c r="L15" s="44">
        <f t="shared" si="1"/>
        <v>500</v>
      </c>
      <c r="M15" s="45">
        <f t="shared" si="2"/>
        <v>1</v>
      </c>
      <c r="O15" s="39"/>
    </row>
    <row r="16" spans="1:16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4">
        <f t="shared" si="3"/>
        <v>2100</v>
      </c>
      <c r="J16" s="37">
        <f>'2021 Budget'!B10</f>
        <v>5000</v>
      </c>
      <c r="K16" s="44">
        <f t="shared" si="0"/>
        <v>2900</v>
      </c>
      <c r="L16" s="44">
        <f t="shared" si="1"/>
        <v>2900</v>
      </c>
      <c r="M16" s="45">
        <f t="shared" si="2"/>
        <v>0.57999999999999996</v>
      </c>
      <c r="O16" s="39" t="s">
        <v>108</v>
      </c>
    </row>
    <row r="17" spans="1:16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4">
        <f t="shared" si="3"/>
        <v>500</v>
      </c>
      <c r="J17" s="37">
        <f>'2021 Budget'!B11</f>
        <v>2000</v>
      </c>
      <c r="K17" s="44">
        <f t="shared" si="0"/>
        <v>1500</v>
      </c>
      <c r="L17" s="44">
        <f t="shared" si="1"/>
        <v>1500</v>
      </c>
      <c r="M17" s="45">
        <f t="shared" si="2"/>
        <v>0.75</v>
      </c>
      <c r="O17" s="39"/>
    </row>
    <row r="18" spans="1:16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4">
        <f t="shared" si="3"/>
        <v>300</v>
      </c>
      <c r="J18" s="37">
        <f>'2021 Budget'!B12</f>
        <v>1500</v>
      </c>
      <c r="K18" s="44">
        <f t="shared" si="0"/>
        <v>1200</v>
      </c>
      <c r="L18" s="44">
        <f t="shared" si="1"/>
        <v>1200</v>
      </c>
      <c r="M18" s="45">
        <f t="shared" si="2"/>
        <v>0.8</v>
      </c>
      <c r="O18" s="39"/>
    </row>
    <row r="19" spans="1:16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4">
        <f t="shared" si="3"/>
        <v>250</v>
      </c>
      <c r="J19" s="37">
        <f>'2021 Budget'!B13</f>
        <v>3000</v>
      </c>
      <c r="K19" s="44">
        <f t="shared" si="0"/>
        <v>2750</v>
      </c>
      <c r="L19" s="44">
        <f t="shared" si="1"/>
        <v>2750</v>
      </c>
      <c r="M19" s="45">
        <f t="shared" si="2"/>
        <v>0.91666666666666663</v>
      </c>
      <c r="O19" s="39"/>
    </row>
    <row r="20" spans="1:16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4">
        <f t="shared" si="3"/>
        <v>0</v>
      </c>
      <c r="J20" s="37">
        <f>'2021 Budget'!B14</f>
        <v>4506.9999999999964</v>
      </c>
      <c r="K20" s="44">
        <f t="shared" si="0"/>
        <v>4506.9999999999964</v>
      </c>
      <c r="L20" s="44">
        <f t="shared" si="1"/>
        <v>4506.9999999999964</v>
      </c>
      <c r="M20" s="45">
        <f t="shared" si="2"/>
        <v>1</v>
      </c>
      <c r="O20" s="43"/>
    </row>
    <row r="21" spans="1:16" x14ac:dyDescent="0.4">
      <c r="A21" s="49" t="s">
        <v>0</v>
      </c>
      <c r="B21" s="40">
        <f t="shared" ref="B21:J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3"/>
        <v>5000</v>
      </c>
      <c r="J21" s="38">
        <f t="shared" si="4"/>
        <v>20006.999999999996</v>
      </c>
      <c r="K21" s="41">
        <f t="shared" si="0"/>
        <v>15006.999999999996</v>
      </c>
      <c r="L21" s="41">
        <f t="shared" si="1"/>
        <v>15006.999999999996</v>
      </c>
      <c r="M21" s="50">
        <f t="shared" si="2"/>
        <v>0.75008746938571491</v>
      </c>
      <c r="N21" s="51"/>
      <c r="O21" s="40"/>
      <c r="P21" s="52"/>
    </row>
    <row r="24" spans="1:16" x14ac:dyDescent="0.4">
      <c r="A24" s="53" t="s">
        <v>51</v>
      </c>
    </row>
    <row r="25" spans="1:16" x14ac:dyDescent="0.4">
      <c r="A25" s="53" t="s">
        <v>52</v>
      </c>
    </row>
    <row r="26" spans="1:16" x14ac:dyDescent="0.4">
      <c r="A26" s="53" t="s">
        <v>53</v>
      </c>
    </row>
    <row r="27" spans="1:16" x14ac:dyDescent="0.4">
      <c r="A27" s="53" t="s">
        <v>54</v>
      </c>
    </row>
    <row r="28" spans="1:16" x14ac:dyDescent="0.4">
      <c r="K28" s="45"/>
    </row>
    <row r="29" spans="1:16" x14ac:dyDescent="0.4">
      <c r="A29" s="54" t="s">
        <v>49</v>
      </c>
    </row>
    <row r="30" spans="1:16" x14ac:dyDescent="0.4">
      <c r="A30" s="46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71D-7A06-4E97-AA2E-B69F4EE74EB5}">
  <dimension ref="A1:Q30"/>
  <sheetViews>
    <sheetView workbookViewId="0">
      <selection activeCell="B7" sqref="B7:M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9" width="12.15234375" style="42" customWidth="1"/>
    <col min="10" max="10" width="11.53515625" style="42" bestFit="1" customWidth="1"/>
    <col min="11" max="11" width="25.3046875" style="42" customWidth="1"/>
    <col min="12" max="12" width="17.3828125" style="42" bestFit="1" customWidth="1"/>
    <col min="13" max="13" width="14.53515625" style="42" bestFit="1" customWidth="1"/>
    <col min="14" max="14" width="13.15234375" style="45" customWidth="1"/>
    <col min="15" max="15" width="11.69140625" style="45" bestFit="1" customWidth="1"/>
    <col min="16" max="16" width="20.3046875" style="42" bestFit="1" customWidth="1"/>
    <col min="17" max="17" width="33.3828125" style="42" bestFit="1" customWidth="1"/>
    <col min="18" max="16384" width="9.15234375" style="42"/>
  </cols>
  <sheetData>
    <row r="1" spans="1:17" x14ac:dyDescent="0.4">
      <c r="A1" s="42" t="s">
        <v>109</v>
      </c>
      <c r="L1" s="44"/>
      <c r="P1" s="43"/>
    </row>
    <row r="2" spans="1:17" x14ac:dyDescent="0.4">
      <c r="L2" s="44"/>
      <c r="P2" s="43"/>
    </row>
    <row r="3" spans="1:17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L3" s="44"/>
      <c r="P3" s="43"/>
    </row>
    <row r="4" spans="1:17" x14ac:dyDescent="0.4">
      <c r="B4" s="36"/>
      <c r="C4" s="36"/>
      <c r="D4" s="36"/>
      <c r="E4" s="36"/>
      <c r="F4" s="36"/>
      <c r="G4" s="36"/>
      <c r="H4" s="36"/>
      <c r="I4" s="36"/>
      <c r="L4" s="44"/>
      <c r="P4" s="43"/>
    </row>
    <row r="5" spans="1:17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L5" s="44"/>
      <c r="P5" s="43"/>
    </row>
    <row r="6" spans="1:17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L6" s="44"/>
      <c r="P6" s="43"/>
    </row>
    <row r="7" spans="1:17" x14ac:dyDescent="0.4">
      <c r="A7" s="57" t="s">
        <v>63</v>
      </c>
      <c r="B7" s="60">
        <f>B5+B6</f>
        <v>20006.999999999996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P7" s="43"/>
    </row>
    <row r="8" spans="1:17" x14ac:dyDescent="0.4">
      <c r="L8" s="44"/>
      <c r="P8" s="43"/>
    </row>
    <row r="9" spans="1:17" x14ac:dyDescent="0.4">
      <c r="A9" s="46"/>
      <c r="L9" s="44"/>
      <c r="P9" s="43"/>
    </row>
    <row r="10" spans="1:17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L10" s="44"/>
      <c r="M10" s="43"/>
    </row>
    <row r="11" spans="1:17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110</v>
      </c>
      <c r="J11" s="42" t="s">
        <v>36</v>
      </c>
      <c r="K11" s="43" t="s">
        <v>55</v>
      </c>
      <c r="L11" s="44" t="s">
        <v>37</v>
      </c>
      <c r="M11" s="42" t="s">
        <v>38</v>
      </c>
      <c r="N11" s="45" t="s">
        <v>39</v>
      </c>
      <c r="O11" s="45" t="s">
        <v>40</v>
      </c>
      <c r="P11" s="43" t="s">
        <v>41</v>
      </c>
      <c r="Q11" s="42" t="s">
        <v>42</v>
      </c>
    </row>
    <row r="12" spans="1:17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4">
        <f>SUM(B12:I12)</f>
        <v>1850</v>
      </c>
      <c r="K12" s="37">
        <f>'2021 Budget'!B6</f>
        <v>2500</v>
      </c>
      <c r="L12" s="44">
        <f t="shared" ref="L12:L21" si="0">K12-J12</f>
        <v>650</v>
      </c>
      <c r="M12" s="44">
        <f t="shared" ref="M12:M21" si="1">K12-J12</f>
        <v>650</v>
      </c>
      <c r="N12" s="45">
        <f t="shared" ref="N12:N21" si="2">M12/K12</f>
        <v>0.26</v>
      </c>
      <c r="P12" s="39"/>
    </row>
    <row r="13" spans="1:17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4">
        <f t="shared" ref="J13:J20" si="3">SUM(B13:I13)</f>
        <v>0</v>
      </c>
      <c r="K13" s="37">
        <f>'2021 Budget'!B7</f>
        <v>500</v>
      </c>
      <c r="L13" s="44">
        <f t="shared" si="0"/>
        <v>500</v>
      </c>
      <c r="M13" s="44">
        <f t="shared" si="1"/>
        <v>500</v>
      </c>
      <c r="N13" s="45">
        <f t="shared" si="2"/>
        <v>1</v>
      </c>
      <c r="P13" s="39"/>
    </row>
    <row r="14" spans="1:17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4">
        <f t="shared" si="3"/>
        <v>0</v>
      </c>
      <c r="K14" s="37">
        <f>'2021 Budget'!B8</f>
        <v>500</v>
      </c>
      <c r="L14" s="44">
        <f t="shared" si="0"/>
        <v>500</v>
      </c>
      <c r="M14" s="44">
        <f t="shared" si="1"/>
        <v>500</v>
      </c>
      <c r="N14" s="45">
        <f t="shared" si="2"/>
        <v>1</v>
      </c>
      <c r="P14" s="39"/>
    </row>
    <row r="15" spans="1:17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4">
        <f t="shared" si="3"/>
        <v>0</v>
      </c>
      <c r="K15" s="37">
        <f>'2021 Budget'!B9</f>
        <v>500</v>
      </c>
      <c r="L15" s="44">
        <f t="shared" si="0"/>
        <v>500</v>
      </c>
      <c r="M15" s="44">
        <f t="shared" si="1"/>
        <v>500</v>
      </c>
      <c r="N15" s="45">
        <f t="shared" si="2"/>
        <v>1</v>
      </c>
      <c r="P15" s="39"/>
    </row>
    <row r="16" spans="1:17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4">
        <f t="shared" si="3"/>
        <v>4900</v>
      </c>
      <c r="K16" s="37">
        <f>'2021 Budget'!B10</f>
        <v>5000</v>
      </c>
      <c r="L16" s="44">
        <f t="shared" si="0"/>
        <v>100</v>
      </c>
      <c r="M16" s="44">
        <f t="shared" si="1"/>
        <v>100</v>
      </c>
      <c r="N16" s="45">
        <f t="shared" si="2"/>
        <v>0.02</v>
      </c>
      <c r="P16" s="39" t="s">
        <v>111</v>
      </c>
    </row>
    <row r="17" spans="1:17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4">
        <f t="shared" si="3"/>
        <v>500</v>
      </c>
      <c r="K17" s="37">
        <f>'2021 Budget'!B11</f>
        <v>2000</v>
      </c>
      <c r="L17" s="44">
        <f t="shared" si="0"/>
        <v>1500</v>
      </c>
      <c r="M17" s="44">
        <f t="shared" si="1"/>
        <v>1500</v>
      </c>
      <c r="N17" s="45">
        <f t="shared" si="2"/>
        <v>0.75</v>
      </c>
      <c r="P17" s="39"/>
    </row>
    <row r="18" spans="1:17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4">
        <f t="shared" si="3"/>
        <v>300</v>
      </c>
      <c r="K18" s="37">
        <f>'2021 Budget'!B12</f>
        <v>1500</v>
      </c>
      <c r="L18" s="44">
        <f t="shared" si="0"/>
        <v>1200</v>
      </c>
      <c r="M18" s="44">
        <f t="shared" si="1"/>
        <v>1200</v>
      </c>
      <c r="N18" s="45">
        <f t="shared" si="2"/>
        <v>0.8</v>
      </c>
      <c r="P18" s="39"/>
    </row>
    <row r="19" spans="1:17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4">
        <f t="shared" si="3"/>
        <v>3050</v>
      </c>
      <c r="K19" s="37">
        <f>'2021 Budget'!B13</f>
        <v>3000</v>
      </c>
      <c r="L19" s="44">
        <f t="shared" si="0"/>
        <v>-50</v>
      </c>
      <c r="M19" s="44">
        <f t="shared" si="1"/>
        <v>-50</v>
      </c>
      <c r="N19" s="45">
        <f t="shared" si="2"/>
        <v>-1.6666666666666666E-2</v>
      </c>
      <c r="P19" s="39" t="s">
        <v>112</v>
      </c>
    </row>
    <row r="20" spans="1:17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>
        <f t="shared" si="3"/>
        <v>0</v>
      </c>
      <c r="K20" s="37">
        <f>'2021 Budget'!B14</f>
        <v>4506.9999999999964</v>
      </c>
      <c r="L20" s="44">
        <f t="shared" si="0"/>
        <v>4506.9999999999964</v>
      </c>
      <c r="M20" s="44">
        <f t="shared" si="1"/>
        <v>4506.9999999999964</v>
      </c>
      <c r="N20" s="45">
        <f t="shared" si="2"/>
        <v>1</v>
      </c>
      <c r="P20" s="43"/>
    </row>
    <row r="21" spans="1:17" x14ac:dyDescent="0.4">
      <c r="A21" s="49" t="s">
        <v>0</v>
      </c>
      <c r="B21" s="60">
        <f t="shared" ref="B21:K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10600</v>
      </c>
      <c r="K21" s="60">
        <f t="shared" si="4"/>
        <v>20006.999999999996</v>
      </c>
      <c r="L21" s="60">
        <f t="shared" si="0"/>
        <v>9406.9999999999964</v>
      </c>
      <c r="M21" s="60">
        <f t="shared" si="1"/>
        <v>9406.9999999999964</v>
      </c>
      <c r="N21" s="50">
        <f t="shared" si="2"/>
        <v>0.47018543509771571</v>
      </c>
      <c r="O21" s="51"/>
      <c r="P21" s="40"/>
      <c r="Q21" s="52"/>
    </row>
    <row r="24" spans="1:17" x14ac:dyDescent="0.4">
      <c r="A24" s="53" t="s">
        <v>51</v>
      </c>
    </row>
    <row r="25" spans="1:17" x14ac:dyDescent="0.4">
      <c r="A25" s="53" t="s">
        <v>52</v>
      </c>
    </row>
    <row r="26" spans="1:17" x14ac:dyDescent="0.4">
      <c r="A26" s="53" t="s">
        <v>53</v>
      </c>
    </row>
    <row r="27" spans="1:17" x14ac:dyDescent="0.4">
      <c r="A27" s="53" t="s">
        <v>54</v>
      </c>
    </row>
    <row r="28" spans="1:17" x14ac:dyDescent="0.4">
      <c r="L28" s="45"/>
    </row>
    <row r="29" spans="1:17" x14ac:dyDescent="0.4">
      <c r="A29" s="54" t="s">
        <v>49</v>
      </c>
    </row>
    <row r="30" spans="1:17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  <vt:lpstr>July 2021</vt:lpstr>
      <vt:lpstr>Aug 2021</vt:lpstr>
      <vt:lpstr>Sep 2021</vt:lpstr>
      <vt:lpstr>Oct 2021</vt:lpstr>
      <vt:lpstr>Nov  2021</vt:lpstr>
      <vt:lpstr>Dec 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2022-01-14T17:45:12Z</dcterms:modified>
</cp:coreProperties>
</file>