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1\Financials\"/>
    </mc:Choice>
  </mc:AlternateContent>
  <xr:revisionPtr revIDLastSave="0" documentId="13_ncr:1_{6D690F5E-4E00-4F38-BDD6-FE3538CD35F3}" xr6:coauthVersionLast="36" xr6:coauthVersionMax="36" xr10:uidLastSave="{00000000-0000-0000-0000-000000000000}"/>
  <bookViews>
    <workbookView xWindow="0" yWindow="523" windowWidth="16457" windowHeight="6283" activeTab="8" xr2:uid="{00000000-000D-0000-FFFF-FFFF00000000}"/>
  </bookViews>
  <sheets>
    <sheet name="2021 Budget" sheetId="23" r:id="rId1"/>
    <sheet name="Jan 2021" sheetId="11" r:id="rId2"/>
    <sheet name="Feb 2021" sheetId="12" r:id="rId3"/>
    <sheet name="Mar 2021" sheetId="24" r:id="rId4"/>
    <sheet name="Apr 2021" sheetId="25" r:id="rId5"/>
    <sheet name="May 2021" sheetId="26" r:id="rId6"/>
    <sheet name="June 2021" sheetId="27" r:id="rId7"/>
    <sheet name="July 2021" sheetId="28" r:id="rId8"/>
    <sheet name="Aug 2021" sheetId="2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9" l="1"/>
  <c r="J14" i="29"/>
  <c r="J15" i="29"/>
  <c r="J16" i="29"/>
  <c r="J17" i="29"/>
  <c r="J18" i="29"/>
  <c r="J19" i="29"/>
  <c r="J20" i="29"/>
  <c r="J12" i="29"/>
  <c r="J21" i="29" s="1"/>
  <c r="I21" i="29"/>
  <c r="H21" i="29"/>
  <c r="G21" i="29"/>
  <c r="F21" i="29"/>
  <c r="E21" i="29"/>
  <c r="D21" i="29"/>
  <c r="C21" i="29"/>
  <c r="B21" i="29"/>
  <c r="K19" i="29"/>
  <c r="K18" i="29"/>
  <c r="L18" i="29" s="1"/>
  <c r="K17" i="29"/>
  <c r="M17" i="29" s="1"/>
  <c r="N17" i="29" s="1"/>
  <c r="K16" i="29"/>
  <c r="K15" i="29"/>
  <c r="K14" i="29"/>
  <c r="L14" i="29" s="1"/>
  <c r="K13" i="29"/>
  <c r="M13" i="29" s="1"/>
  <c r="N13" i="29" s="1"/>
  <c r="K12" i="29"/>
  <c r="I13" i="28"/>
  <c r="I14" i="28"/>
  <c r="I15" i="28"/>
  <c r="I16" i="28"/>
  <c r="I17" i="28"/>
  <c r="I18" i="28"/>
  <c r="I19" i="28"/>
  <c r="I20" i="28"/>
  <c r="I12" i="28"/>
  <c r="G21" i="28"/>
  <c r="H21" i="28"/>
  <c r="F21" i="28"/>
  <c r="E21" i="28"/>
  <c r="D21" i="28"/>
  <c r="C21" i="28"/>
  <c r="B21" i="28"/>
  <c r="J19" i="28"/>
  <c r="J18" i="28"/>
  <c r="J17" i="28"/>
  <c r="J16" i="28"/>
  <c r="J15" i="28"/>
  <c r="J14" i="28"/>
  <c r="J13" i="28"/>
  <c r="J12" i="28"/>
  <c r="M18" i="29" l="1"/>
  <c r="N18" i="29" s="1"/>
  <c r="I21" i="28"/>
  <c r="L17" i="29"/>
  <c r="M12" i="29"/>
  <c r="N12" i="29" s="1"/>
  <c r="M16" i="29"/>
  <c r="N16" i="29" s="1"/>
  <c r="M19" i="29"/>
  <c r="N19" i="29" s="1"/>
  <c r="M15" i="29"/>
  <c r="N15" i="29" s="1"/>
  <c r="L16" i="29"/>
  <c r="M14" i="29"/>
  <c r="N14" i="29" s="1"/>
  <c r="L19" i="29"/>
  <c r="L12" i="29"/>
  <c r="L15" i="29"/>
  <c r="L13" i="29"/>
  <c r="G13" i="26"/>
  <c r="G14" i="26"/>
  <c r="G15" i="26"/>
  <c r="G16" i="26"/>
  <c r="G17" i="26"/>
  <c r="G18" i="26"/>
  <c r="G19" i="26"/>
  <c r="G20" i="26"/>
  <c r="H13" i="27"/>
  <c r="H14" i="27"/>
  <c r="H15" i="27"/>
  <c r="H16" i="27"/>
  <c r="H17" i="27"/>
  <c r="H18" i="27"/>
  <c r="H19" i="27"/>
  <c r="H20" i="27"/>
  <c r="H12" i="27"/>
  <c r="F21" i="27"/>
  <c r="E21" i="27"/>
  <c r="D21" i="27"/>
  <c r="C21" i="27"/>
  <c r="B21" i="27"/>
  <c r="I19" i="27"/>
  <c r="I18" i="27"/>
  <c r="I17" i="27"/>
  <c r="K17" i="27" s="1"/>
  <c r="L17" i="27" s="1"/>
  <c r="I16" i="27"/>
  <c r="I15" i="27"/>
  <c r="I14" i="27"/>
  <c r="J14" i="27" s="1"/>
  <c r="I13" i="27"/>
  <c r="K13" i="27" s="1"/>
  <c r="L13" i="27" s="1"/>
  <c r="I12" i="27"/>
  <c r="K19" i="27" l="1"/>
  <c r="L19" i="27" s="1"/>
  <c r="K15" i="27"/>
  <c r="L15" i="27" s="1"/>
  <c r="K18" i="27"/>
  <c r="L18" i="27" s="1"/>
  <c r="H21" i="27"/>
  <c r="J15" i="27"/>
  <c r="K16" i="27"/>
  <c r="L16" i="27" s="1"/>
  <c r="J12" i="27"/>
  <c r="J13" i="27"/>
  <c r="J18" i="27"/>
  <c r="J16" i="27"/>
  <c r="K14" i="27"/>
  <c r="L14" i="27" s="1"/>
  <c r="J19" i="27"/>
  <c r="J17" i="27"/>
  <c r="K12" i="27"/>
  <c r="L12" i="27" s="1"/>
  <c r="F21" i="26"/>
  <c r="G12" i="26"/>
  <c r="G21" i="26" s="1"/>
  <c r="E21" i="26"/>
  <c r="D21" i="26"/>
  <c r="C21" i="26"/>
  <c r="B21" i="26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I15" i="26" s="1"/>
  <c r="H14" i="26"/>
  <c r="I14" i="26" s="1"/>
  <c r="H13" i="26"/>
  <c r="J13" i="26" s="1"/>
  <c r="K13" i="26" s="1"/>
  <c r="H12" i="26"/>
  <c r="J12" i="26" l="1"/>
  <c r="K12" i="26" s="1"/>
  <c r="J15" i="26"/>
  <c r="K15" i="26" s="1"/>
  <c r="I12" i="26"/>
  <c r="I13" i="26"/>
  <c r="I18" i="26"/>
  <c r="I16" i="26"/>
  <c r="J14" i="26"/>
  <c r="K14" i="26" s="1"/>
  <c r="I19" i="26"/>
  <c r="I17" i="26"/>
  <c r="E21" i="25"/>
  <c r="F13" i="25"/>
  <c r="F14" i="25"/>
  <c r="F15" i="25"/>
  <c r="F16" i="25"/>
  <c r="F17" i="25"/>
  <c r="F18" i="25"/>
  <c r="F19" i="25"/>
  <c r="F12" i="25"/>
  <c r="D21" i="25"/>
  <c r="C21" i="25"/>
  <c r="B21" i="25"/>
  <c r="F20" i="25"/>
  <c r="G19" i="25"/>
  <c r="G18" i="25"/>
  <c r="G17" i="25"/>
  <c r="G16" i="25"/>
  <c r="I16" i="25" s="1"/>
  <c r="J16" i="25" s="1"/>
  <c r="G15" i="25"/>
  <c r="H15" i="25" s="1"/>
  <c r="G14" i="25"/>
  <c r="I14" i="25" s="1"/>
  <c r="J14" i="25" s="1"/>
  <c r="G13" i="25"/>
  <c r="G12" i="25"/>
  <c r="F21" i="25" l="1"/>
  <c r="I13" i="25"/>
  <c r="J13" i="25" s="1"/>
  <c r="H17" i="25"/>
  <c r="I18" i="25"/>
  <c r="J18" i="25" s="1"/>
  <c r="H19" i="25"/>
  <c r="I12" i="25"/>
  <c r="J12" i="25" s="1"/>
  <c r="I15" i="25"/>
  <c r="J15" i="25" s="1"/>
  <c r="I17" i="25"/>
  <c r="J17" i="25" s="1"/>
  <c r="H14" i="25"/>
  <c r="H12" i="25"/>
  <c r="I19" i="25"/>
  <c r="J19" i="25" s="1"/>
  <c r="H13" i="25"/>
  <c r="H18" i="25"/>
  <c r="H16" i="25"/>
  <c r="D21" i="24" l="1"/>
  <c r="E13" i="24"/>
  <c r="E14" i="24"/>
  <c r="E15" i="24"/>
  <c r="E16" i="24"/>
  <c r="E17" i="24"/>
  <c r="E18" i="24"/>
  <c r="E19" i="24"/>
  <c r="E20" i="24"/>
  <c r="E12" i="24"/>
  <c r="C21" i="24"/>
  <c r="B21" i="24"/>
  <c r="F19" i="24"/>
  <c r="F18" i="24"/>
  <c r="H18" i="24" s="1"/>
  <c r="I18" i="24" s="1"/>
  <c r="F17" i="24"/>
  <c r="F16" i="24"/>
  <c r="F15" i="24"/>
  <c r="F14" i="24"/>
  <c r="H14" i="24" s="1"/>
  <c r="I14" i="24" s="1"/>
  <c r="F13" i="24"/>
  <c r="F12" i="24"/>
  <c r="G17" i="24" l="1"/>
  <c r="H19" i="24"/>
  <c r="I19" i="24" s="1"/>
  <c r="H16" i="24"/>
  <c r="I16" i="24" s="1"/>
  <c r="G16" i="24"/>
  <c r="G15" i="24"/>
  <c r="H12" i="24"/>
  <c r="I12" i="24" s="1"/>
  <c r="E21" i="24"/>
  <c r="H17" i="24"/>
  <c r="I17" i="24" s="1"/>
  <c r="H15" i="24"/>
  <c r="I15" i="24" s="1"/>
  <c r="G13" i="24"/>
  <c r="H13" i="24"/>
  <c r="I13" i="24" s="1"/>
  <c r="G18" i="24"/>
  <c r="G14" i="24"/>
  <c r="G19" i="24"/>
  <c r="G12" i="24"/>
  <c r="D13" i="12"/>
  <c r="D14" i="12"/>
  <c r="D15" i="12"/>
  <c r="D21" i="12" s="1"/>
  <c r="D16" i="12"/>
  <c r="D17" i="12"/>
  <c r="D18" i="12"/>
  <c r="F18" i="12" s="1"/>
  <c r="D19" i="12"/>
  <c r="D20" i="12"/>
  <c r="D12" i="12"/>
  <c r="C21" i="12"/>
  <c r="B21" i="12"/>
  <c r="E19" i="12"/>
  <c r="E18" i="12"/>
  <c r="E17" i="12"/>
  <c r="E16" i="12"/>
  <c r="E15" i="12"/>
  <c r="E14" i="12"/>
  <c r="E13" i="12"/>
  <c r="E12" i="12"/>
  <c r="D13" i="11"/>
  <c r="D14" i="11"/>
  <c r="D15" i="11"/>
  <c r="D16" i="11"/>
  <c r="D17" i="11"/>
  <c r="D18" i="11"/>
  <c r="D19" i="11"/>
  <c r="D12" i="11"/>
  <c r="E15" i="23"/>
  <c r="G19" i="12" l="1"/>
  <c r="H19" i="12" s="1"/>
  <c r="G15" i="12"/>
  <c r="H15" i="12" s="1"/>
  <c r="G14" i="12"/>
  <c r="H14" i="12" s="1"/>
  <c r="G18" i="12"/>
  <c r="H18" i="12" s="1"/>
  <c r="G13" i="12"/>
  <c r="H13" i="12" s="1"/>
  <c r="G17" i="12"/>
  <c r="H17" i="12" s="1"/>
  <c r="G16" i="12"/>
  <c r="H16" i="12" s="1"/>
  <c r="F15" i="12"/>
  <c r="F12" i="12"/>
  <c r="G12" i="12"/>
  <c r="H12" i="12" s="1"/>
  <c r="F17" i="12"/>
  <c r="F13" i="12"/>
  <c r="F16" i="12"/>
  <c r="F14" i="12"/>
  <c r="F19" i="12"/>
  <c r="E35" i="23"/>
  <c r="C35" i="23"/>
  <c r="B6" i="29" l="1"/>
  <c r="B6" i="28"/>
  <c r="B6" i="27"/>
  <c r="B6" i="26"/>
  <c r="B6" i="25"/>
  <c r="B6" i="12"/>
  <c r="B6" i="24"/>
  <c r="B6" i="11"/>
  <c r="E39" i="23"/>
  <c r="C38" i="23"/>
  <c r="B5" i="29" l="1"/>
  <c r="B7" i="29" s="1"/>
  <c r="B5" i="28"/>
  <c r="B7" i="28" s="1"/>
  <c r="B5" i="27"/>
  <c r="B7" i="27" s="1"/>
  <c r="B5" i="26"/>
  <c r="B7" i="26" s="1"/>
  <c r="B5" i="25"/>
  <c r="B7" i="25" s="1"/>
  <c r="C39" i="23"/>
  <c r="B15" i="23" s="1"/>
  <c r="B14" i="23" s="1"/>
  <c r="B5" i="24"/>
  <c r="B5" i="11"/>
  <c r="B5" i="12"/>
  <c r="B7" i="12" s="1"/>
  <c r="B7" i="24"/>
  <c r="C15" i="11"/>
  <c r="J20" i="28" l="1"/>
  <c r="J21" i="28" s="1"/>
  <c r="K20" i="29"/>
  <c r="I20" i="27"/>
  <c r="H20" i="26"/>
  <c r="G20" i="25"/>
  <c r="F20" i="24"/>
  <c r="E20" i="12"/>
  <c r="D20" i="11"/>
  <c r="F15" i="11"/>
  <c r="G15" i="11" s="1"/>
  <c r="E15" i="11"/>
  <c r="K21" i="29" l="1"/>
  <c r="L20" i="29"/>
  <c r="M20" i="29"/>
  <c r="N20" i="29" s="1"/>
  <c r="I20" i="25"/>
  <c r="J20" i="25" s="1"/>
  <c r="G21" i="25"/>
  <c r="H20" i="25"/>
  <c r="J20" i="26"/>
  <c r="K20" i="26" s="1"/>
  <c r="I20" i="26"/>
  <c r="H21" i="26"/>
  <c r="J20" i="27"/>
  <c r="K20" i="27"/>
  <c r="L20" i="27" s="1"/>
  <c r="I21" i="27"/>
  <c r="F20" i="12"/>
  <c r="E21" i="12"/>
  <c r="G20" i="12"/>
  <c r="H20" i="12" s="1"/>
  <c r="F21" i="24"/>
  <c r="G20" i="24"/>
  <c r="H20" i="24"/>
  <c r="I20" i="24" s="1"/>
  <c r="C12" i="11"/>
  <c r="F12" i="11" s="1"/>
  <c r="G12" i="11" s="1"/>
  <c r="C13" i="11"/>
  <c r="F13" i="11" s="1"/>
  <c r="G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K21" i="27" l="1"/>
  <c r="L21" i="27" s="1"/>
  <c r="J21" i="27"/>
  <c r="J21" i="26"/>
  <c r="K21" i="26" s="1"/>
  <c r="I21" i="26"/>
  <c r="I21" i="25"/>
  <c r="J21" i="25" s="1"/>
  <c r="H21" i="25"/>
  <c r="L21" i="29"/>
  <c r="M21" i="29"/>
  <c r="N21" i="29" s="1"/>
  <c r="H21" i="24"/>
  <c r="I21" i="24" s="1"/>
  <c r="G21" i="24"/>
  <c r="G21" i="12"/>
  <c r="H21" i="12" s="1"/>
  <c r="F21" i="12"/>
  <c r="F20" i="11"/>
  <c r="G20" i="11" s="1"/>
  <c r="F19" i="11"/>
  <c r="G19" i="11" s="1"/>
  <c r="E18" i="11"/>
  <c r="E13" i="11"/>
  <c r="E12" i="11"/>
  <c r="F16" i="11"/>
  <c r="G16" i="11" s="1"/>
  <c r="E17" i="11"/>
  <c r="F14" i="11"/>
  <c r="G14" i="11" s="1"/>
  <c r="B7" i="11" l="1"/>
  <c r="B21" i="11"/>
  <c r="C21" i="11" s="1"/>
  <c r="D21" i="11" l="1"/>
  <c r="F21" i="11" l="1"/>
  <c r="G21" i="11" s="1"/>
  <c r="E21" i="11"/>
  <c r="K15" i="28"/>
  <c r="K20" i="28"/>
  <c r="K14" i="28"/>
  <c r="L20" i="28"/>
  <c r="M20" i="28"/>
  <c r="K16" i="28"/>
  <c r="L15" i="28"/>
  <c r="M15" i="28" s="1"/>
  <c r="K13" i="28"/>
  <c r="L14" i="28"/>
  <c r="M14" i="28" s="1"/>
  <c r="K18" i="28"/>
  <c r="L13" i="28"/>
  <c r="M13" i="28" s="1"/>
  <c r="L18" i="28"/>
  <c r="M18" i="28" s="1"/>
  <c r="L16" i="28"/>
  <c r="M16" i="28" s="1"/>
  <c r="K17" i="28"/>
  <c r="L17" i="28"/>
  <c r="M17" i="28" s="1"/>
  <c r="L19" i="28"/>
  <c r="M19" i="28" s="1"/>
  <c r="K19" i="28"/>
  <c r="K12" i="28"/>
  <c r="L12" i="28"/>
  <c r="M12" i="28" s="1"/>
  <c r="K21" i="28"/>
  <c r="L21" i="28" l="1"/>
  <c r="M21" i="28" s="1"/>
</calcChain>
</file>

<file path=xl/sharedStrings.xml><?xml version="1.0" encoding="utf-8"?>
<sst xmlns="http://schemas.openxmlformats.org/spreadsheetml/2006/main" count="351" uniqueCount="114">
  <si>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</si>
  <si>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</si>
  <si>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</si>
  <si>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</si>
  <si>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</si>
  <si>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</si>
  <si>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</si>
  <si>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</si>
  <si>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</si>
  <si>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</si>
  <si>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</si>
  <si>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</si>
  <si>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</si>
  <si>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</si>
  <si>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</si>
  <si>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</si>
  <si>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</si>
  <si>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</si>
  <si>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</si>
  <si>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</si>
  <si>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</si>
  <si>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</si>
  <si>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</si>
  <si>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</si>
  <si>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</si>
  <si>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</si>
  <si>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</si>
  <si>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</si>
  <si>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</si>
  <si>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</si>
  <si>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</si>
  <si>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</si>
  <si>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</si>
  <si>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</si>
  <si>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</si>
  <si>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</si>
  <si>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</si>
  <si>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</si>
  <si>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</si>
  <si>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</si>
  <si>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</si>
  <si>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</si>
  <si>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</si>
  <si>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</si>
  <si>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</si>
  <si>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</si>
  <si>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</si>
  <si>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</si>
  <si>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</si>
  <si>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</si>
  <si>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</si>
  <si>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</si>
  <si>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</si>
  <si>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</si>
  <si>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</si>
  <si>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</si>
  <si>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</si>
  <si>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</si>
  <si>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</si>
  <si>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</si>
  <si>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</si>
  <si>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</si>
  <si>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</si>
  <si>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</si>
  <si>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</si>
  <si>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</si>
  <si>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</si>
  <si>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</si>
  <si>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</si>
  <si>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</si>
  <si>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</si>
  <si>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</si>
  <si>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</si>
  <si>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projected $500 less than 2020 due to gained familiarity of budget process</t>
  </si>
  <si>
    <t>Needs a little balance for ongoing report maintenance</t>
  </si>
  <si>
    <t>Less work to do this year as 2020 resultants published</t>
  </si>
  <si>
    <t>Same anticipated cost as 2020</t>
  </si>
  <si>
    <t>Reduced to $3000 as QA procedures have been documented</t>
  </si>
  <si>
    <t>HLPORS Financial Report Jan 2021</t>
  </si>
  <si>
    <t>2020 Credit Carry Over</t>
  </si>
  <si>
    <t>HLPORS Financial Report Feb 2021</t>
  </si>
  <si>
    <t>Feb 1 - Feb 28</t>
  </si>
  <si>
    <t>Investigating changes in ownership noted by Gavin Fox</t>
  </si>
  <si>
    <t>Fixing a security problem, the help pages that now include all the tables were outsdide the password protected content and thus discoverable on Googls</t>
  </si>
  <si>
    <t>Preparing and sending out Subscription agreements</t>
  </si>
  <si>
    <t>Finalizing expenditure for 2020, work on 2021 budget, resolving misunderstanding about SIFCO membership, Finance subcomitee and group meetings</t>
  </si>
  <si>
    <t>HLPORS Financial Report Mar 2021</t>
  </si>
  <si>
    <t>Mar 1 - Mar 31</t>
  </si>
  <si>
    <t xml:space="preserve">Subscription agreements for new subscribers, Meeting, finance reports, updating minutes/reports on website </t>
  </si>
  <si>
    <t>Review of errors in all parks from INCOSADA classification in VRI, first raised by Kathleen McGuiness</t>
  </si>
  <si>
    <t>Review of ski tenure classification for Randy Waterous</t>
  </si>
  <si>
    <t>Tolko</t>
  </si>
  <si>
    <t>Stella-Jones</t>
  </si>
  <si>
    <t>Cooper Creek Cedar</t>
  </si>
  <si>
    <t>2021 Contribution</t>
  </si>
  <si>
    <t xml:space="preserve">Apr 1 - Apr 30th </t>
  </si>
  <si>
    <t>HLPORS Financial Report Apr 2021</t>
  </si>
  <si>
    <t>Fix update tool - server down</t>
  </si>
  <si>
    <t>Prep and meeting for new subscribers</t>
  </si>
  <si>
    <t xml:space="preserve">Subscription agreements for new Cooper Creek Cedar, 2021 Invoices, finance reports </t>
  </si>
  <si>
    <t>HLPORS Financial Report May 2021</t>
  </si>
  <si>
    <t>May1 - May 31</t>
  </si>
  <si>
    <t>Update website with minutes and financial report</t>
  </si>
  <si>
    <t>meeting, costing out potential site improvements</t>
  </si>
  <si>
    <t>HLPORS Financial Report June 2021</t>
  </si>
  <si>
    <t>June 1 - June 30</t>
  </si>
  <si>
    <t>HLPORS Financial Report July 2021</t>
  </si>
  <si>
    <t>July 1 - July 31</t>
  </si>
  <si>
    <t>Started work on Depletion</t>
  </si>
  <si>
    <t>HLPORS Financial Report Aug 2021</t>
  </si>
  <si>
    <t>Aug 1 Aug 31</t>
  </si>
  <si>
    <t>Built resultant</t>
  </si>
  <si>
    <t>QA completed on resultant and depletion</t>
  </si>
  <si>
    <t>Prep budgets, user meeting and call for new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</si>
</sst>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9" fillId="0" borderId="0" xfId="0" applyNumberFormat="1" applyFont="1"/>
    <xf numFmtId="4" fontId="9" fillId="0" borderId="0" xfId="0" applyNumberFormat="1" applyFont="1"/>
    <xf numFmtId="0" fontId="8" fillId="0" borderId="0" xfId="0" applyFont="1" applyBorder="1"/>
    <xf numFmtId="8" fontId="9" fillId="0" borderId="0" xfId="0" applyNumberFormat="1" applyFont="1" applyBorder="1"/>
    <xf numFmtId="8" fontId="8" fillId="0" borderId="0" xfId="0" applyNumberFormat="1" applyFont="1" applyBorder="1"/>
    <xf numFmtId="0" fontId="8" fillId="0" borderId="2" xfId="0" applyFont="1" applyBorder="1"/>
    <xf numFmtId="164" fontId="3" fillId="0" borderId="2" xfId="0" applyNumberFormat="1" applyFont="1" applyFill="1" applyBorder="1"/>
    <xf numFmtId="8" fontId="8" fillId="0" borderId="2" xfId="0" applyNumberFormat="1" applyFont="1" applyBorder="1"/>
    <xf numFmtId="8" fontId="9" fillId="0" borderId="2" xfId="0" applyNumberFormat="1" applyFont="1" applyBorder="1"/>
    <xf numFmtId="8" fontId="9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1" xfId="0" applyNumberFormat="1" applyFont="1" applyBorder="1"/>
    <xf numFmtId="165" fontId="2" fillId="0" borderId="0" xfId="0" applyNumberFormat="1" applyFont="1" applyFill="1" applyBorder="1"/>
    <xf numFmtId="165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3" fillId="0" borderId="1" xfId="0" applyFont="1" applyFill="1" applyBorder="1"/>
    <xf numFmtId="10" fontId="3" fillId="0" borderId="1" xfId="0" applyNumberFormat="1" applyFont="1" applyFill="1" applyBorder="1"/>
    <xf numFmtId="10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 applyAlignment="1">
      <alignment horizontal="left" vertical="center" indent="5"/>
    </xf>
    <xf numFmtId="0" fontId="5" fillId="0" borderId="0" xfId="0" applyFont="1" applyFill="1" applyBorder="1" applyAlignment="1">
      <alignment vertical="center"/>
    </xf>
    <xf numFmtId="164" fontId="4" fillId="0" borderId="1" xfId="0" applyNumberFormat="1" applyFont="1" applyFill="1" applyBorder="1"/>
    <xf numFmtId="165" fontId="7" fillId="0" borderId="0" xfId="0" applyNumberFormat="1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8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R39"/>
  <sheetViews>
    <sheetView workbookViewId="0">
      <selection activeCell="O26" sqref="O26"/>
    </sheetView>
  </sheetViews>
  <sheetFormatPr defaultRowHeight="14.6" x14ac:dyDescent="0.4"/>
  <cols>
    <col min="1" max="1" width="28.84375" customWidth="1"/>
    <col min="2" max="2" width="20.15234375" customWidth="1"/>
    <col min="3" max="3" width="14.3046875" customWidth="1"/>
    <col min="4" max="4" width="14.15234375" customWidth="1"/>
    <col min="5" max="5" width="15.15234375" customWidth="1"/>
    <col min="6" max="6" width="15" customWidth="1"/>
    <col min="7" max="7" width="12.3046875" customWidth="1"/>
    <col min="8" max="8" width="13.15234375" customWidth="1"/>
    <col min="9" max="9" width="15" customWidth="1"/>
    <col min="10" max="10" width="11.3046875" customWidth="1"/>
    <col min="11" max="11" width="11.3828125" customWidth="1"/>
    <col min="12" max="12" width="13.3046875" customWidth="1"/>
    <col min="13" max="13" width="12" customWidth="1"/>
    <col min="14" max="14" width="10.84375" customWidth="1"/>
    <col min="15" max="15" width="11.53515625" customWidth="1"/>
  </cols>
  <sheetData>
    <row r="2" spans="1:18" ht="15.9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>
        <v>2020</v>
      </c>
    </row>
    <row r="3" spans="1:18" ht="15.9" x14ac:dyDescent="0.4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t="s">
        <v>42</v>
      </c>
    </row>
    <row r="4" spans="1:18" ht="15.9" x14ac:dyDescent="0.45">
      <c r="A4" s="23"/>
      <c r="B4" s="23" t="s">
        <v>70</v>
      </c>
      <c r="C4" s="23" t="s">
        <v>71</v>
      </c>
      <c r="D4" s="23" t="s">
        <v>57</v>
      </c>
      <c r="E4" s="23" t="s">
        <v>68</v>
      </c>
      <c r="F4" s="23" t="s">
        <v>29</v>
      </c>
      <c r="G4" s="23" t="s">
        <v>61</v>
      </c>
      <c r="H4" s="23" t="s">
        <v>28</v>
      </c>
      <c r="I4" s="23" t="s">
        <v>27</v>
      </c>
      <c r="J4" s="23" t="s">
        <v>67</v>
      </c>
      <c r="K4" s="23" t="s">
        <v>17</v>
      </c>
      <c r="L4" s="23" t="s">
        <v>11</v>
      </c>
      <c r="M4" s="23" t="s">
        <v>12</v>
      </c>
      <c r="N4" s="23" t="s">
        <v>10</v>
      </c>
      <c r="O4" s="23" t="s">
        <v>13</v>
      </c>
    </row>
    <row r="5" spans="1:18" ht="15.9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5.9" x14ac:dyDescent="0.45">
      <c r="A6" s="23" t="s">
        <v>20</v>
      </c>
      <c r="B6" s="22">
        <v>2500</v>
      </c>
      <c r="C6" s="23"/>
      <c r="D6" s="24">
        <v>3000</v>
      </c>
      <c r="E6" s="24">
        <v>3050</v>
      </c>
      <c r="F6" s="24">
        <v>3000</v>
      </c>
      <c r="G6" s="24">
        <v>2660</v>
      </c>
      <c r="H6" s="24">
        <v>3000</v>
      </c>
      <c r="I6" s="24">
        <v>3525</v>
      </c>
      <c r="J6" s="24">
        <v>3000</v>
      </c>
      <c r="K6" s="24">
        <v>3335</v>
      </c>
      <c r="L6" s="24">
        <v>2500</v>
      </c>
      <c r="M6" s="24">
        <v>3980</v>
      </c>
      <c r="N6" s="24">
        <v>2000</v>
      </c>
      <c r="O6" s="24">
        <v>4111.25</v>
      </c>
      <c r="R6" t="s">
        <v>73</v>
      </c>
    </row>
    <row r="7" spans="1:18" ht="15.9" x14ac:dyDescent="0.45">
      <c r="A7" s="23" t="s">
        <v>21</v>
      </c>
      <c r="B7" s="22">
        <v>500</v>
      </c>
      <c r="C7" s="23"/>
      <c r="D7" s="24">
        <v>0</v>
      </c>
      <c r="E7" s="24">
        <v>100</v>
      </c>
      <c r="F7" s="24">
        <v>0</v>
      </c>
      <c r="G7" s="24">
        <v>0</v>
      </c>
      <c r="H7" s="24">
        <v>0</v>
      </c>
      <c r="I7" s="24">
        <v>0</v>
      </c>
      <c r="J7" s="24">
        <v>4220</v>
      </c>
      <c r="K7" s="24">
        <v>4220</v>
      </c>
      <c r="L7" s="24">
        <v>2355.75</v>
      </c>
      <c r="M7" s="24">
        <v>6299.33</v>
      </c>
      <c r="N7" s="24">
        <v>1000</v>
      </c>
      <c r="O7" s="24">
        <v>3780</v>
      </c>
      <c r="R7" t="s">
        <v>74</v>
      </c>
    </row>
    <row r="8" spans="1:18" ht="15.9" x14ac:dyDescent="0.45">
      <c r="A8" s="23" t="s">
        <v>16</v>
      </c>
      <c r="B8" s="22">
        <v>500</v>
      </c>
      <c r="C8" s="23"/>
      <c r="D8" s="24">
        <v>0</v>
      </c>
      <c r="E8" s="24">
        <v>500</v>
      </c>
      <c r="F8" s="24">
        <v>3000</v>
      </c>
      <c r="G8" s="24">
        <v>0</v>
      </c>
      <c r="H8" s="24">
        <v>3000</v>
      </c>
      <c r="I8" s="24">
        <v>2920</v>
      </c>
      <c r="J8" s="24">
        <v>1780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R8" t="s">
        <v>74</v>
      </c>
    </row>
    <row r="9" spans="1:18" ht="15.9" x14ac:dyDescent="0.45">
      <c r="A9" s="23" t="s">
        <v>58</v>
      </c>
      <c r="B9" s="22">
        <v>500</v>
      </c>
      <c r="C9" s="23"/>
      <c r="D9" s="24">
        <v>3000</v>
      </c>
      <c r="E9" s="24">
        <v>2900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3"/>
      <c r="M9" s="23"/>
      <c r="N9" s="23"/>
      <c r="O9" s="23"/>
      <c r="R9" t="s">
        <v>74</v>
      </c>
    </row>
    <row r="10" spans="1:18" ht="15.9" x14ac:dyDescent="0.45">
      <c r="A10" s="23" t="s">
        <v>22</v>
      </c>
      <c r="B10" s="22">
        <v>5000</v>
      </c>
      <c r="C10" s="23"/>
      <c r="D10" s="24">
        <v>8500</v>
      </c>
      <c r="E10" s="24">
        <v>7400</v>
      </c>
      <c r="F10" s="24">
        <v>6500</v>
      </c>
      <c r="G10" s="24">
        <v>4740</v>
      </c>
      <c r="H10" s="24">
        <v>7500</v>
      </c>
      <c r="I10" s="24">
        <v>7850</v>
      </c>
      <c r="J10" s="24">
        <v>10000</v>
      </c>
      <c r="K10" s="24">
        <v>8000</v>
      </c>
      <c r="L10" s="24">
        <v>2000</v>
      </c>
      <c r="M10" s="24">
        <v>12520</v>
      </c>
      <c r="N10" s="24">
        <v>13000</v>
      </c>
      <c r="O10" s="24">
        <v>13556.45</v>
      </c>
      <c r="R10" t="s">
        <v>75</v>
      </c>
    </row>
    <row r="11" spans="1:18" ht="15.9" x14ac:dyDescent="0.45">
      <c r="A11" s="23" t="s">
        <v>23</v>
      </c>
      <c r="B11" s="22">
        <v>2000</v>
      </c>
      <c r="C11" s="23"/>
      <c r="D11" s="24">
        <v>2000</v>
      </c>
      <c r="E11" s="24">
        <v>1350</v>
      </c>
      <c r="F11" s="24">
        <v>2000</v>
      </c>
      <c r="G11" s="24">
        <v>3360</v>
      </c>
      <c r="H11" s="24">
        <v>2750</v>
      </c>
      <c r="I11" s="24">
        <v>2000</v>
      </c>
      <c r="J11" s="24">
        <v>1850</v>
      </c>
      <c r="K11" s="24">
        <v>2920</v>
      </c>
      <c r="L11" s="24">
        <v>1850</v>
      </c>
      <c r="M11" s="24">
        <v>1860</v>
      </c>
      <c r="N11" s="24">
        <v>1000</v>
      </c>
      <c r="O11" s="24">
        <v>1106.25</v>
      </c>
      <c r="R11" t="s">
        <v>76</v>
      </c>
    </row>
    <row r="12" spans="1:18" ht="15.9" x14ac:dyDescent="0.45">
      <c r="A12" s="23" t="s">
        <v>24</v>
      </c>
      <c r="B12" s="22">
        <v>1500</v>
      </c>
      <c r="C12" s="23"/>
      <c r="D12" s="24">
        <v>1500</v>
      </c>
      <c r="E12" s="24">
        <v>1200</v>
      </c>
      <c r="F12" s="24">
        <v>2500</v>
      </c>
      <c r="G12" s="24">
        <v>1040</v>
      </c>
      <c r="H12" s="24">
        <v>2500</v>
      </c>
      <c r="I12" s="24">
        <v>2320</v>
      </c>
      <c r="J12" s="24">
        <v>1500</v>
      </c>
      <c r="K12" s="24">
        <v>3300</v>
      </c>
      <c r="L12" s="24">
        <v>1000</v>
      </c>
      <c r="M12" s="24">
        <v>1320</v>
      </c>
      <c r="N12" s="24">
        <v>0</v>
      </c>
      <c r="O12" s="24">
        <v>0</v>
      </c>
      <c r="R12" t="s">
        <v>76</v>
      </c>
    </row>
    <row r="13" spans="1:18" ht="15.9" x14ac:dyDescent="0.45">
      <c r="A13" s="23" t="s">
        <v>30</v>
      </c>
      <c r="B13" s="22">
        <v>3000</v>
      </c>
      <c r="C13" s="23"/>
      <c r="D13" s="24">
        <v>6031.19</v>
      </c>
      <c r="E13" s="24">
        <v>4550</v>
      </c>
      <c r="F13" s="24">
        <v>2000</v>
      </c>
      <c r="G13" s="24">
        <v>5720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2642.5</v>
      </c>
      <c r="R13" t="s">
        <v>77</v>
      </c>
    </row>
    <row r="14" spans="1:18" ht="16.3" thickBot="1" x14ac:dyDescent="0.5">
      <c r="A14" s="31" t="s">
        <v>18</v>
      </c>
      <c r="B14" s="32">
        <f>B15-SUM(B6:B13)</f>
        <v>4506.9999999999964</v>
      </c>
      <c r="C14" s="31"/>
      <c r="D14" s="33">
        <v>0</v>
      </c>
      <c r="E14" s="33">
        <v>0</v>
      </c>
      <c r="F14" s="33">
        <v>6913.1</v>
      </c>
      <c r="G14" s="31"/>
      <c r="H14" s="33">
        <v>9640.65</v>
      </c>
      <c r="I14" s="31"/>
      <c r="J14" s="33">
        <v>0</v>
      </c>
      <c r="K14" s="33">
        <v>0</v>
      </c>
      <c r="L14" s="31"/>
      <c r="M14" s="31"/>
      <c r="N14" s="31"/>
      <c r="O14" s="31"/>
    </row>
    <row r="15" spans="1:18" ht="15.9" x14ac:dyDescent="0.45">
      <c r="A15" s="28" t="s">
        <v>0</v>
      </c>
      <c r="B15" s="29">
        <f>C39</f>
        <v>20006.999999999996</v>
      </c>
      <c r="C15" s="28"/>
      <c r="D15" s="30">
        <v>24031.19</v>
      </c>
      <c r="E15" s="30">
        <f>SUM(E6:E14)</f>
        <v>21050</v>
      </c>
      <c r="F15" s="30">
        <v>25913.1</v>
      </c>
      <c r="G15" s="30">
        <v>17520</v>
      </c>
      <c r="H15" s="30">
        <v>28390.65</v>
      </c>
      <c r="I15" s="30">
        <v>18615</v>
      </c>
      <c r="J15" s="30">
        <v>22350</v>
      </c>
      <c r="K15" s="30">
        <v>21775</v>
      </c>
      <c r="L15" s="30">
        <v>9705.75</v>
      </c>
      <c r="M15" s="30">
        <v>25979.33</v>
      </c>
      <c r="N15" s="30">
        <v>17000</v>
      </c>
      <c r="O15" s="30">
        <v>25196.45</v>
      </c>
    </row>
    <row r="16" spans="1:18" ht="15.9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.9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.9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.9" x14ac:dyDescent="0.45">
      <c r="A19" s="23" t="s">
        <v>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.9" x14ac:dyDescent="0.45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.9" x14ac:dyDescent="0.45">
      <c r="A21" s="23"/>
      <c r="B21" s="23"/>
      <c r="C21" s="25" t="s">
        <v>72</v>
      </c>
      <c r="D21" s="25"/>
      <c r="E21" s="23" t="s">
        <v>59</v>
      </c>
      <c r="F21" s="23"/>
      <c r="G21" s="23" t="s">
        <v>32</v>
      </c>
      <c r="H21" s="23"/>
      <c r="I21" s="23" t="s">
        <v>15</v>
      </c>
      <c r="J21" s="23" t="s">
        <v>34</v>
      </c>
      <c r="K21" s="23" t="s">
        <v>8</v>
      </c>
      <c r="L21" s="23"/>
      <c r="M21" s="23"/>
      <c r="N21" s="23"/>
      <c r="O21" s="23"/>
    </row>
    <row r="22" spans="1:15" ht="15.9" x14ac:dyDescent="0.45">
      <c r="A22" s="23" t="s">
        <v>14</v>
      </c>
      <c r="B22" s="23"/>
      <c r="C22" s="26">
        <v>2500</v>
      </c>
      <c r="D22" s="26"/>
      <c r="E22" s="24">
        <v>2500</v>
      </c>
      <c r="F22" s="23"/>
      <c r="G22" s="24">
        <v>2500</v>
      </c>
      <c r="H22" s="23"/>
      <c r="I22" s="24">
        <v>5000</v>
      </c>
      <c r="J22" s="24">
        <v>4500</v>
      </c>
      <c r="K22" s="24">
        <v>5000</v>
      </c>
      <c r="L22" s="23"/>
      <c r="M22" s="23"/>
      <c r="N22" s="23"/>
      <c r="O22" s="23"/>
    </row>
    <row r="23" spans="1:15" ht="15.9" x14ac:dyDescent="0.45">
      <c r="A23" s="23" t="s">
        <v>2</v>
      </c>
      <c r="B23" s="23"/>
      <c r="C23" s="35">
        <v>3534.37</v>
      </c>
      <c r="D23" s="26"/>
      <c r="E23" s="59">
        <v>3534.37</v>
      </c>
      <c r="F23" s="23"/>
      <c r="G23" s="24">
        <v>3590.52</v>
      </c>
      <c r="H23" s="23"/>
      <c r="I23" s="24">
        <v>7181.04</v>
      </c>
      <c r="J23" s="24">
        <v>7181.04</v>
      </c>
      <c r="K23" s="24">
        <v>10771.56</v>
      </c>
      <c r="L23" s="23"/>
      <c r="M23" s="23"/>
      <c r="N23" s="23"/>
      <c r="O23" s="23"/>
    </row>
    <row r="24" spans="1:15" ht="15.9" x14ac:dyDescent="0.45">
      <c r="A24" s="23" t="s">
        <v>3</v>
      </c>
      <c r="B24" s="23"/>
      <c r="C24" s="26">
        <v>500</v>
      </c>
      <c r="D24" s="26"/>
      <c r="E24" s="24">
        <v>500</v>
      </c>
      <c r="F24" s="23"/>
      <c r="G24" s="24">
        <v>500</v>
      </c>
      <c r="H24" s="23"/>
      <c r="I24" s="24">
        <v>899.5</v>
      </c>
      <c r="J24" s="24">
        <v>899.5</v>
      </c>
      <c r="K24" s="24">
        <v>1349.25</v>
      </c>
      <c r="L24" s="23"/>
      <c r="M24" s="23"/>
      <c r="N24" s="23"/>
      <c r="O24" s="23"/>
    </row>
    <row r="25" spans="1:15" ht="15.9" x14ac:dyDescent="0.45">
      <c r="A25" s="23" t="s">
        <v>4</v>
      </c>
      <c r="B25" s="23"/>
      <c r="C25" s="26">
        <v>5688.61</v>
      </c>
      <c r="D25" s="26"/>
      <c r="E25" s="24">
        <v>5688.61</v>
      </c>
      <c r="F25" s="23"/>
      <c r="G25" s="24">
        <v>5688.61</v>
      </c>
      <c r="H25" s="23"/>
      <c r="I25" s="24">
        <v>11377.21</v>
      </c>
      <c r="J25" s="24">
        <v>11377.21</v>
      </c>
      <c r="K25" s="24">
        <v>17065.82</v>
      </c>
      <c r="L25" s="23"/>
      <c r="M25" s="23"/>
      <c r="N25" s="23"/>
      <c r="O25" s="23"/>
    </row>
    <row r="26" spans="1:15" ht="15.9" x14ac:dyDescent="0.45">
      <c r="A26" s="23" t="s">
        <v>5</v>
      </c>
      <c r="B26" s="23"/>
      <c r="C26" s="26">
        <v>500</v>
      </c>
      <c r="D26" s="26"/>
      <c r="E26" s="24">
        <v>500</v>
      </c>
      <c r="F26" s="23"/>
      <c r="G26" s="24">
        <v>500</v>
      </c>
      <c r="H26" s="23"/>
      <c r="I26" s="24">
        <v>500</v>
      </c>
      <c r="J26" s="24">
        <v>500</v>
      </c>
      <c r="K26" s="24">
        <v>750</v>
      </c>
      <c r="L26" s="23"/>
      <c r="M26" s="23"/>
      <c r="N26" s="23"/>
      <c r="O26" s="23"/>
    </row>
    <row r="27" spans="1:15" ht="15.9" x14ac:dyDescent="0.45">
      <c r="A27" s="23" t="s">
        <v>6</v>
      </c>
      <c r="B27" s="23"/>
      <c r="C27" s="26">
        <v>858.97</v>
      </c>
      <c r="D27" s="26"/>
      <c r="E27" s="24">
        <v>858.97</v>
      </c>
      <c r="F27" s="23"/>
      <c r="G27" s="24">
        <v>858.97</v>
      </c>
      <c r="H27" s="23"/>
      <c r="I27" s="24">
        <v>1717.94</v>
      </c>
      <c r="J27" s="24">
        <v>1717.94</v>
      </c>
      <c r="K27" s="24">
        <v>2576.91</v>
      </c>
      <c r="L27" s="23"/>
      <c r="M27" s="23"/>
      <c r="N27" s="23"/>
      <c r="O27" s="23"/>
    </row>
    <row r="28" spans="1:15" ht="15.9" x14ac:dyDescent="0.45">
      <c r="A28" s="23" t="s">
        <v>7</v>
      </c>
      <c r="B28" s="23"/>
      <c r="C28" s="26">
        <v>500</v>
      </c>
      <c r="D28" s="25"/>
      <c r="E28" s="24">
        <v>500</v>
      </c>
      <c r="F28" s="23"/>
      <c r="G28" s="24">
        <v>500</v>
      </c>
      <c r="H28" s="23"/>
      <c r="I28" s="24">
        <v>500</v>
      </c>
      <c r="J28" s="24">
        <v>500</v>
      </c>
      <c r="K28" s="24">
        <v>750</v>
      </c>
      <c r="L28" s="23"/>
      <c r="M28" s="23"/>
      <c r="N28" s="23"/>
      <c r="O28" s="23"/>
    </row>
    <row r="29" spans="1:15" ht="15.9" x14ac:dyDescent="0.45">
      <c r="A29" s="23" t="s">
        <v>25</v>
      </c>
      <c r="B29" s="23"/>
      <c r="C29" s="26">
        <v>500</v>
      </c>
      <c r="D29" s="26"/>
      <c r="E29" s="24">
        <v>500</v>
      </c>
      <c r="F29" s="23"/>
      <c r="G29" s="24">
        <v>500</v>
      </c>
      <c r="H29" s="23"/>
      <c r="I29" s="24">
        <v>500</v>
      </c>
      <c r="J29" s="24">
        <v>500</v>
      </c>
      <c r="K29" s="23"/>
      <c r="L29" s="23"/>
      <c r="M29" s="23"/>
      <c r="N29" s="23"/>
      <c r="O29" s="23"/>
    </row>
    <row r="30" spans="1:15" ht="15.9" x14ac:dyDescent="0.45">
      <c r="A30" s="23" t="s">
        <v>26</v>
      </c>
      <c r="B30" s="23"/>
      <c r="C30" s="26">
        <v>500</v>
      </c>
      <c r="D30" s="26"/>
      <c r="E30" s="24">
        <v>500</v>
      </c>
      <c r="F30" s="23"/>
      <c r="G30" s="24">
        <v>500</v>
      </c>
      <c r="H30" s="23"/>
      <c r="I30" s="24">
        <v>500</v>
      </c>
      <c r="J30" s="24">
        <v>500</v>
      </c>
      <c r="K30" s="23"/>
      <c r="L30" s="23"/>
      <c r="M30" s="23"/>
      <c r="N30" s="23"/>
      <c r="O30" s="23"/>
    </row>
    <row r="31" spans="1:15" s="36" customFormat="1" ht="15.9" x14ac:dyDescent="0.45">
      <c r="A31" s="28" t="s">
        <v>33</v>
      </c>
      <c r="B31" s="28"/>
      <c r="C31" s="29">
        <v>500</v>
      </c>
      <c r="D31" s="29"/>
      <c r="E31" s="30">
        <v>500</v>
      </c>
      <c r="F31" s="28"/>
      <c r="G31" s="30">
        <v>500</v>
      </c>
      <c r="H31" s="28"/>
      <c r="I31" s="30">
        <v>500</v>
      </c>
      <c r="J31" s="30">
        <v>500</v>
      </c>
      <c r="K31" s="28"/>
      <c r="L31" s="23"/>
      <c r="M31" s="23"/>
      <c r="N31" s="23"/>
      <c r="O31" s="23"/>
    </row>
    <row r="32" spans="1:15" s="36" customFormat="1" ht="15.9" x14ac:dyDescent="0.45">
      <c r="A32" s="23" t="s">
        <v>91</v>
      </c>
      <c r="B32" s="23"/>
      <c r="C32" s="35">
        <v>500</v>
      </c>
      <c r="D32" s="35"/>
      <c r="E32" s="59"/>
      <c r="F32" s="23"/>
      <c r="G32" s="59"/>
      <c r="H32" s="23"/>
      <c r="I32" s="59"/>
      <c r="J32" s="59"/>
      <c r="K32" s="23"/>
      <c r="L32" s="23"/>
      <c r="M32" s="23"/>
      <c r="N32" s="23"/>
      <c r="O32" s="23"/>
    </row>
    <row r="33" spans="1:15" s="36" customFormat="1" ht="15.9" x14ac:dyDescent="0.45">
      <c r="A33" s="23" t="s">
        <v>92</v>
      </c>
      <c r="B33" s="23"/>
      <c r="C33" s="35">
        <v>500</v>
      </c>
      <c r="D33" s="35"/>
      <c r="E33" s="59"/>
      <c r="F33" s="23"/>
      <c r="G33" s="59"/>
      <c r="H33" s="23"/>
      <c r="I33" s="59"/>
      <c r="J33" s="59"/>
      <c r="K33" s="23"/>
      <c r="L33" s="23"/>
      <c r="M33" s="23"/>
      <c r="N33" s="23"/>
      <c r="O33" s="23"/>
    </row>
    <row r="34" spans="1:15" ht="16.3" thickBot="1" x14ac:dyDescent="0.5">
      <c r="A34" s="31" t="s">
        <v>93</v>
      </c>
      <c r="B34" s="31"/>
      <c r="C34" s="34">
        <v>500</v>
      </c>
      <c r="D34" s="34"/>
      <c r="E34" s="33"/>
      <c r="F34" s="31"/>
      <c r="G34" s="33"/>
      <c r="H34" s="31"/>
      <c r="I34" s="33"/>
      <c r="J34" s="33"/>
      <c r="K34" s="31"/>
      <c r="L34" s="23"/>
      <c r="M34" s="23"/>
      <c r="N34" s="23"/>
      <c r="O34" s="23"/>
    </row>
    <row r="35" spans="1:15" ht="15.9" x14ac:dyDescent="0.45">
      <c r="A35" s="23" t="s">
        <v>9</v>
      </c>
      <c r="B35" s="23"/>
      <c r="C35" s="26">
        <f>SUM(C22:C34)</f>
        <v>17081.949999999997</v>
      </c>
      <c r="D35" s="27"/>
      <c r="E35" s="24">
        <f>SUM(E22:E34)</f>
        <v>15581.949999999999</v>
      </c>
      <c r="F35" s="23"/>
      <c r="G35" s="24">
        <v>15638.1</v>
      </c>
      <c r="H35" s="23"/>
      <c r="I35" s="24">
        <v>28675.69</v>
      </c>
      <c r="J35" s="24">
        <v>28175.69</v>
      </c>
      <c r="K35" s="24">
        <v>38263.54</v>
      </c>
      <c r="L35" s="23"/>
      <c r="M35" s="23"/>
      <c r="N35" s="23"/>
      <c r="O35" s="23"/>
    </row>
    <row r="36" spans="1:15" ht="15.9" x14ac:dyDescent="0.45">
      <c r="A36" s="23"/>
      <c r="B36" s="23"/>
      <c r="C36" s="23"/>
      <c r="D36" s="2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.9" x14ac:dyDescent="0.45">
      <c r="A37" s="23" t="s">
        <v>66</v>
      </c>
      <c r="B37" s="23"/>
      <c r="C37" s="23"/>
      <c r="D37" s="2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5.9" x14ac:dyDescent="0.45">
      <c r="A38" s="23" t="s">
        <v>19</v>
      </c>
      <c r="B38" s="23"/>
      <c r="C38" s="26">
        <f>E39-E15</f>
        <v>2925.0499999999993</v>
      </c>
      <c r="D38" s="26"/>
      <c r="E38" s="24">
        <v>8393.1</v>
      </c>
      <c r="F38" s="23"/>
      <c r="G38" s="24">
        <v>10275</v>
      </c>
      <c r="H38" s="23"/>
      <c r="I38" s="24">
        <v>214.96</v>
      </c>
      <c r="J38" s="23"/>
      <c r="K38" s="24">
        <v>-15913.54</v>
      </c>
      <c r="L38" s="23"/>
      <c r="M38" s="23"/>
      <c r="N38" s="23"/>
      <c r="O38" s="23"/>
    </row>
    <row r="39" spans="1:15" ht="15.9" x14ac:dyDescent="0.45">
      <c r="A39" s="23" t="s">
        <v>65</v>
      </c>
      <c r="B39" s="23"/>
      <c r="C39" s="26">
        <f>C35+C38</f>
        <v>20006.999999999996</v>
      </c>
      <c r="D39" s="27"/>
      <c r="E39" s="24">
        <f>E35+E38</f>
        <v>23975.05</v>
      </c>
      <c r="F39" s="23"/>
      <c r="G39" s="24">
        <v>25913.1</v>
      </c>
      <c r="H39" s="23"/>
      <c r="I39" s="24">
        <v>28890.65</v>
      </c>
      <c r="J39" s="23"/>
      <c r="K39" s="24">
        <v>22350</v>
      </c>
      <c r="L39" s="23"/>
      <c r="M39" s="23"/>
      <c r="N39" s="23"/>
      <c r="O39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E44" sqref="E44"/>
    </sheetView>
  </sheetViews>
  <sheetFormatPr defaultColWidth="9.15234375" defaultRowHeight="14.6" x14ac:dyDescent="0.4"/>
  <cols>
    <col min="1" max="1" width="38" style="6" bestFit="1" customWidth="1"/>
    <col min="2" max="2" width="12.15234375" style="6" bestFit="1" customWidth="1"/>
    <col min="3" max="3" width="11.53515625" style="6" bestFit="1" customWidth="1"/>
    <col min="4" max="4" width="25.3046875" style="6" customWidth="1"/>
    <col min="5" max="5" width="17.3828125" style="6" bestFit="1" customWidth="1"/>
    <col min="6" max="6" width="14.53515625" style="6" bestFit="1" customWidth="1"/>
    <col min="7" max="7" width="13.15234375" style="9" customWidth="1"/>
    <col min="8" max="8" width="11.69140625" style="9" bestFit="1" customWidth="1"/>
    <col min="9" max="9" width="20.3046875" style="6" bestFit="1" customWidth="1"/>
    <col min="10" max="10" width="33.3828125" style="6" bestFit="1" customWidth="1"/>
    <col min="11" max="16384" width="9.15234375" style="6"/>
  </cols>
  <sheetData>
    <row r="1" spans="1:10" x14ac:dyDescent="0.4">
      <c r="A1" s="6" t="s">
        <v>78</v>
      </c>
      <c r="E1" s="8"/>
      <c r="I1" s="7"/>
    </row>
    <row r="2" spans="1:10" x14ac:dyDescent="0.4">
      <c r="E2" s="8"/>
      <c r="I2" s="7"/>
    </row>
    <row r="3" spans="1:10" ht="18.45" x14ac:dyDescent="0.5">
      <c r="A3" s="11" t="s">
        <v>62</v>
      </c>
      <c r="B3" s="11"/>
      <c r="E3" s="8"/>
      <c r="I3" s="7"/>
    </row>
    <row r="4" spans="1:10" x14ac:dyDescent="0.4">
      <c r="B4"/>
      <c r="E4" s="8"/>
      <c r="I4" s="7"/>
    </row>
    <row r="5" spans="1:10" x14ac:dyDescent="0.4">
      <c r="A5" s="6" t="s">
        <v>79</v>
      </c>
      <c r="B5" s="20">
        <f>'2021 Budget'!C38</f>
        <v>2925.0499999999993</v>
      </c>
      <c r="E5" s="8"/>
      <c r="I5" s="7"/>
    </row>
    <row r="6" spans="1:10" x14ac:dyDescent="0.4">
      <c r="A6" s="6" t="s">
        <v>94</v>
      </c>
      <c r="B6" s="8">
        <f>'2021 Budget'!C35</f>
        <v>17081.949999999997</v>
      </c>
      <c r="E6" s="8"/>
      <c r="I6" s="7"/>
    </row>
    <row r="7" spans="1:10" x14ac:dyDescent="0.4">
      <c r="A7" s="21" t="s">
        <v>63</v>
      </c>
      <c r="B7" s="22">
        <f>B5+B6</f>
        <v>20006.999999999996</v>
      </c>
      <c r="E7" s="8"/>
      <c r="I7" s="7"/>
    </row>
    <row r="8" spans="1:10" x14ac:dyDescent="0.4">
      <c r="E8" s="8"/>
      <c r="I8" s="7"/>
    </row>
    <row r="9" spans="1:10" x14ac:dyDescent="0.4">
      <c r="A9" s="10"/>
      <c r="E9" s="8"/>
      <c r="I9" s="7"/>
    </row>
    <row r="10" spans="1:10" ht="18.45" x14ac:dyDescent="0.5">
      <c r="A10" s="11" t="s">
        <v>35</v>
      </c>
      <c r="B10" s="12"/>
      <c r="E10" s="8"/>
      <c r="F10" s="7"/>
    </row>
    <row r="11" spans="1:10" x14ac:dyDescent="0.4">
      <c r="B11" s="7" t="s">
        <v>69</v>
      </c>
      <c r="C11" s="6" t="s">
        <v>36</v>
      </c>
      <c r="D11" s="7" t="s">
        <v>55</v>
      </c>
      <c r="E11" s="8" t="s">
        <v>37</v>
      </c>
      <c r="F11" s="6" t="s">
        <v>38</v>
      </c>
      <c r="G11" s="9" t="s">
        <v>39</v>
      </c>
      <c r="H11" s="9" t="s">
        <v>40</v>
      </c>
      <c r="I11" s="7" t="s">
        <v>41</v>
      </c>
      <c r="J11" s="6" t="s">
        <v>42</v>
      </c>
    </row>
    <row r="12" spans="1:10" x14ac:dyDescent="0.4">
      <c r="A12" s="6" t="s">
        <v>43</v>
      </c>
      <c r="B12" s="7">
        <v>600</v>
      </c>
      <c r="C12" s="8">
        <f t="shared" ref="C12:C21" si="0">B12</f>
        <v>600</v>
      </c>
      <c r="D12" s="1">
        <f>'2021 Budget'!B6</f>
        <v>2500</v>
      </c>
      <c r="E12" s="8">
        <f t="shared" ref="E12:E21" si="1">D12-C12</f>
        <v>1900</v>
      </c>
      <c r="F12" s="8">
        <f t="shared" ref="F12:F21" si="2">D12-C12</f>
        <v>1900</v>
      </c>
      <c r="G12" s="9">
        <f t="shared" ref="G12:G21" si="3">F12/D12</f>
        <v>0.76</v>
      </c>
      <c r="I12" s="3"/>
      <c r="J12" s="6" t="s">
        <v>85</v>
      </c>
    </row>
    <row r="13" spans="1:10" x14ac:dyDescent="0.4">
      <c r="A13" s="6" t="s">
        <v>44</v>
      </c>
      <c r="B13" s="7"/>
      <c r="C13" s="8">
        <f t="shared" si="0"/>
        <v>0</v>
      </c>
      <c r="D13" s="37">
        <f>'2021 Budget'!B7</f>
        <v>500</v>
      </c>
      <c r="E13" s="8">
        <f t="shared" si="1"/>
        <v>500</v>
      </c>
      <c r="F13" s="8">
        <f t="shared" si="2"/>
        <v>500</v>
      </c>
      <c r="G13" s="45">
        <f t="shared" si="3"/>
        <v>1</v>
      </c>
      <c r="I13" s="3"/>
    </row>
    <row r="14" spans="1:10" x14ac:dyDescent="0.4">
      <c r="A14" s="6" t="s">
        <v>45</v>
      </c>
      <c r="B14" s="7"/>
      <c r="C14" s="8">
        <f t="shared" si="0"/>
        <v>0</v>
      </c>
      <c r="D14" s="37">
        <f>'2021 Budget'!B8</f>
        <v>500</v>
      </c>
      <c r="E14" s="8">
        <f t="shared" si="1"/>
        <v>500</v>
      </c>
      <c r="F14" s="8">
        <f t="shared" si="2"/>
        <v>500</v>
      </c>
      <c r="G14" s="9">
        <f t="shared" si="3"/>
        <v>1</v>
      </c>
      <c r="I14" s="3"/>
    </row>
    <row r="15" spans="1:10" x14ac:dyDescent="0.4">
      <c r="A15" s="6" t="s">
        <v>60</v>
      </c>
      <c r="B15" s="7"/>
      <c r="C15" s="8">
        <f t="shared" si="0"/>
        <v>0</v>
      </c>
      <c r="D15" s="37">
        <f>'2021 Budget'!B9</f>
        <v>500</v>
      </c>
      <c r="E15" s="8">
        <f t="shared" si="1"/>
        <v>500</v>
      </c>
      <c r="F15" s="8">
        <f t="shared" si="2"/>
        <v>500</v>
      </c>
      <c r="G15" s="9">
        <f t="shared" si="3"/>
        <v>1</v>
      </c>
      <c r="I15" s="3"/>
    </row>
    <row r="16" spans="1:10" x14ac:dyDescent="0.4">
      <c r="A16" s="6" t="s">
        <v>46</v>
      </c>
      <c r="B16" s="7"/>
      <c r="C16" s="8">
        <f t="shared" si="0"/>
        <v>0</v>
      </c>
      <c r="D16" s="37">
        <f>'2021 Budget'!B10</f>
        <v>5000</v>
      </c>
      <c r="E16" s="8">
        <f t="shared" si="1"/>
        <v>5000</v>
      </c>
      <c r="F16" s="8">
        <f t="shared" si="2"/>
        <v>5000</v>
      </c>
      <c r="G16" s="9">
        <f t="shared" si="3"/>
        <v>1</v>
      </c>
      <c r="I16" s="3"/>
    </row>
    <row r="17" spans="1:10" x14ac:dyDescent="0.4">
      <c r="A17" s="6" t="s">
        <v>47</v>
      </c>
      <c r="B17" s="7">
        <v>300</v>
      </c>
      <c r="C17" s="8">
        <f t="shared" si="0"/>
        <v>300</v>
      </c>
      <c r="D17" s="37">
        <f>'2021 Budget'!B11</f>
        <v>2000</v>
      </c>
      <c r="E17" s="8">
        <f t="shared" si="1"/>
        <v>1700</v>
      </c>
      <c r="F17" s="8">
        <f t="shared" si="2"/>
        <v>1700</v>
      </c>
      <c r="G17" s="9">
        <f t="shared" si="3"/>
        <v>0.85</v>
      </c>
      <c r="I17" s="3"/>
      <c r="J17" s="6" t="s">
        <v>83</v>
      </c>
    </row>
    <row r="18" spans="1:10" x14ac:dyDescent="0.4">
      <c r="A18" s="6" t="s">
        <v>48</v>
      </c>
      <c r="B18" s="7">
        <v>50</v>
      </c>
      <c r="C18" s="8">
        <f t="shared" si="0"/>
        <v>50</v>
      </c>
      <c r="D18" s="37">
        <f>'2021 Budget'!B12</f>
        <v>1500</v>
      </c>
      <c r="E18" s="8">
        <f t="shared" si="1"/>
        <v>1450</v>
      </c>
      <c r="F18" s="8">
        <f t="shared" si="2"/>
        <v>1450</v>
      </c>
      <c r="G18" s="9">
        <f t="shared" si="3"/>
        <v>0.96666666666666667</v>
      </c>
      <c r="I18" s="3"/>
      <c r="J18" s="6" t="s">
        <v>82</v>
      </c>
    </row>
    <row r="19" spans="1:10" x14ac:dyDescent="0.4">
      <c r="A19" s="6" t="s">
        <v>56</v>
      </c>
      <c r="B19" s="7"/>
      <c r="C19" s="8">
        <f t="shared" si="0"/>
        <v>0</v>
      </c>
      <c r="D19" s="37">
        <f>'2021 Budget'!B13</f>
        <v>3000</v>
      </c>
      <c r="E19" s="8">
        <f t="shared" si="1"/>
        <v>3000</v>
      </c>
      <c r="F19" s="8">
        <f t="shared" si="2"/>
        <v>3000</v>
      </c>
      <c r="G19" s="9">
        <f t="shared" si="3"/>
        <v>1</v>
      </c>
      <c r="I19" s="3"/>
    </row>
    <row r="20" spans="1:10" x14ac:dyDescent="0.4">
      <c r="A20" s="6" t="s">
        <v>18</v>
      </c>
      <c r="B20" s="7"/>
      <c r="C20" s="8">
        <f t="shared" si="0"/>
        <v>0</v>
      </c>
      <c r="D20" s="37">
        <f>'2021 Budget'!B14</f>
        <v>4506.9999999999964</v>
      </c>
      <c r="E20" s="8">
        <f t="shared" si="1"/>
        <v>4506.9999999999964</v>
      </c>
      <c r="F20" s="8">
        <f t="shared" si="2"/>
        <v>4506.9999999999964</v>
      </c>
      <c r="G20" s="9">
        <f t="shared" si="3"/>
        <v>1</v>
      </c>
      <c r="I20" s="7"/>
    </row>
    <row r="21" spans="1:10" x14ac:dyDescent="0.4">
      <c r="A21" s="13" t="s">
        <v>0</v>
      </c>
      <c r="B21" s="4">
        <f>SUM(B12:B20)</f>
        <v>950</v>
      </c>
      <c r="C21" s="19">
        <f t="shared" si="0"/>
        <v>950</v>
      </c>
      <c r="D21" s="2">
        <f>SUM(D12:D20)</f>
        <v>20006.999999999996</v>
      </c>
      <c r="E21" s="5">
        <f t="shared" si="1"/>
        <v>19056.999999999996</v>
      </c>
      <c r="F21" s="5">
        <f t="shared" si="2"/>
        <v>19056.999999999996</v>
      </c>
      <c r="G21" s="14">
        <f t="shared" si="3"/>
        <v>0.9525166191832859</v>
      </c>
      <c r="H21" s="15"/>
      <c r="I21" s="4"/>
      <c r="J21" s="16"/>
    </row>
    <row r="24" spans="1:10" x14ac:dyDescent="0.4">
      <c r="A24" s="17" t="s">
        <v>51</v>
      </c>
    </row>
    <row r="25" spans="1:10" x14ac:dyDescent="0.4">
      <c r="A25" s="17" t="s">
        <v>52</v>
      </c>
    </row>
    <row r="26" spans="1:10" x14ac:dyDescent="0.4">
      <c r="A26" s="17" t="s">
        <v>53</v>
      </c>
    </row>
    <row r="27" spans="1:10" x14ac:dyDescent="0.4">
      <c r="A27" s="17" t="s">
        <v>54</v>
      </c>
    </row>
    <row r="28" spans="1:10" x14ac:dyDescent="0.4">
      <c r="E28" s="9"/>
    </row>
    <row r="29" spans="1:10" x14ac:dyDescent="0.4">
      <c r="A29" s="18" t="s">
        <v>49</v>
      </c>
    </row>
    <row r="30" spans="1:10" x14ac:dyDescent="0.4">
      <c r="A30" s="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workbookViewId="0">
      <selection activeCell="A6" sqref="A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3" width="12.15234375" style="42" customWidth="1"/>
    <col min="4" max="4" width="11.53515625" style="42" bestFit="1" customWidth="1"/>
    <col min="5" max="5" width="25.3046875" style="42" customWidth="1"/>
    <col min="6" max="6" width="17.3828125" style="42" bestFit="1" customWidth="1"/>
    <col min="7" max="7" width="14.53515625" style="42" bestFit="1" customWidth="1"/>
    <col min="8" max="8" width="13.15234375" style="45" customWidth="1"/>
    <col min="9" max="9" width="11.69140625" style="45" bestFit="1" customWidth="1"/>
    <col min="10" max="10" width="20.3046875" style="42" bestFit="1" customWidth="1"/>
    <col min="11" max="11" width="33.3828125" style="42" bestFit="1" customWidth="1"/>
    <col min="12" max="16384" width="9.15234375" style="42"/>
  </cols>
  <sheetData>
    <row r="1" spans="1:11" x14ac:dyDescent="0.4">
      <c r="A1" s="42" t="s">
        <v>80</v>
      </c>
      <c r="F1" s="44"/>
      <c r="J1" s="43"/>
    </row>
    <row r="2" spans="1:11" x14ac:dyDescent="0.4">
      <c r="F2" s="44"/>
      <c r="J2" s="43"/>
    </row>
    <row r="3" spans="1:11" ht="18.45" x14ac:dyDescent="0.5">
      <c r="A3" s="47" t="s">
        <v>62</v>
      </c>
      <c r="B3" s="47"/>
      <c r="C3" s="47"/>
      <c r="F3" s="44"/>
      <c r="J3" s="43"/>
    </row>
    <row r="4" spans="1:11" x14ac:dyDescent="0.4">
      <c r="B4" s="36"/>
      <c r="C4" s="36"/>
      <c r="F4" s="44"/>
      <c r="J4" s="43"/>
    </row>
    <row r="5" spans="1:11" x14ac:dyDescent="0.4">
      <c r="A5" s="42" t="s">
        <v>79</v>
      </c>
      <c r="B5" s="56">
        <f>'2021 Budget'!C38</f>
        <v>2925.0499999999993</v>
      </c>
      <c r="C5" s="56"/>
      <c r="F5" s="44"/>
      <c r="J5" s="43"/>
    </row>
    <row r="6" spans="1:11" x14ac:dyDescent="0.4">
      <c r="A6" s="42" t="s">
        <v>94</v>
      </c>
      <c r="B6" s="44">
        <f>'2021 Budget'!C35</f>
        <v>17081.949999999997</v>
      </c>
      <c r="C6" s="44"/>
      <c r="F6" s="44"/>
      <c r="J6" s="43"/>
    </row>
    <row r="7" spans="1:11" x14ac:dyDescent="0.4">
      <c r="A7" s="57" t="s">
        <v>63</v>
      </c>
      <c r="B7" s="58">
        <f>B5+B6</f>
        <v>20006.999999999996</v>
      </c>
      <c r="C7" s="58"/>
      <c r="F7" s="44"/>
      <c r="J7" s="43"/>
    </row>
    <row r="8" spans="1:11" x14ac:dyDescent="0.4">
      <c r="F8" s="44"/>
      <c r="J8" s="43"/>
    </row>
    <row r="9" spans="1:11" x14ac:dyDescent="0.4">
      <c r="A9" s="46"/>
      <c r="F9" s="44"/>
      <c r="J9" s="43"/>
    </row>
    <row r="10" spans="1:11" ht="18.45" x14ac:dyDescent="0.5">
      <c r="A10" s="47" t="s">
        <v>35</v>
      </c>
      <c r="B10" s="48"/>
      <c r="C10" s="48"/>
      <c r="F10" s="44"/>
      <c r="G10" s="43"/>
    </row>
    <row r="11" spans="1:11" x14ac:dyDescent="0.4">
      <c r="B11" s="43" t="s">
        <v>69</v>
      </c>
      <c r="C11" s="43" t="s">
        <v>81</v>
      </c>
      <c r="D11" s="42" t="s">
        <v>36</v>
      </c>
      <c r="E11" s="43" t="s">
        <v>55</v>
      </c>
      <c r="F11" s="44" t="s">
        <v>37</v>
      </c>
      <c r="G11" s="42" t="s">
        <v>38</v>
      </c>
      <c r="H11" s="45" t="s">
        <v>39</v>
      </c>
      <c r="I11" s="45" t="s">
        <v>40</v>
      </c>
      <c r="J11" s="43" t="s">
        <v>41</v>
      </c>
      <c r="K11" s="42" t="s">
        <v>42</v>
      </c>
    </row>
    <row r="12" spans="1:11" x14ac:dyDescent="0.4">
      <c r="A12" s="42" t="s">
        <v>43</v>
      </c>
      <c r="B12" s="43">
        <v>600</v>
      </c>
      <c r="C12" s="43">
        <v>200</v>
      </c>
      <c r="D12" s="44">
        <f>SUM(B12:C12)</f>
        <v>800</v>
      </c>
      <c r="E12" s="37">
        <f>'2021 Budget'!B6</f>
        <v>2500</v>
      </c>
      <c r="F12" s="44">
        <f t="shared" ref="F12:F21" si="0">E12-D12</f>
        <v>1700</v>
      </c>
      <c r="G12" s="44">
        <f t="shared" ref="G12:G21" si="1">E12-D12</f>
        <v>1700</v>
      </c>
      <c r="H12" s="45">
        <f t="shared" ref="H12:H21" si="2">G12/E12</f>
        <v>0.68</v>
      </c>
      <c r="J12" s="39"/>
      <c r="K12" s="42" t="s">
        <v>84</v>
      </c>
    </row>
    <row r="13" spans="1:11" x14ac:dyDescent="0.4">
      <c r="A13" s="42" t="s">
        <v>44</v>
      </c>
      <c r="B13" s="43"/>
      <c r="C13" s="43"/>
      <c r="D13" s="44">
        <f t="shared" ref="D13:D20" si="3">SUM(B13:C13)</f>
        <v>0</v>
      </c>
      <c r="E13" s="37">
        <f>'2021 Budget'!B7</f>
        <v>500</v>
      </c>
      <c r="F13" s="44">
        <f t="shared" si="0"/>
        <v>500</v>
      </c>
      <c r="G13" s="44">
        <f t="shared" si="1"/>
        <v>500</v>
      </c>
      <c r="H13" s="45">
        <f t="shared" si="2"/>
        <v>1</v>
      </c>
      <c r="J13" s="39"/>
    </row>
    <row r="14" spans="1:11" x14ac:dyDescent="0.4">
      <c r="A14" s="42" t="s">
        <v>45</v>
      </c>
      <c r="B14" s="43"/>
      <c r="C14" s="43"/>
      <c r="D14" s="44">
        <f t="shared" si="3"/>
        <v>0</v>
      </c>
      <c r="E14" s="37">
        <f>'2021 Budget'!B8</f>
        <v>500</v>
      </c>
      <c r="F14" s="44">
        <f t="shared" si="0"/>
        <v>500</v>
      </c>
      <c r="G14" s="44">
        <f t="shared" si="1"/>
        <v>500</v>
      </c>
      <c r="H14" s="45">
        <f t="shared" si="2"/>
        <v>1</v>
      </c>
      <c r="J14" s="39"/>
    </row>
    <row r="15" spans="1:11" x14ac:dyDescent="0.4">
      <c r="A15" s="42" t="s">
        <v>60</v>
      </c>
      <c r="B15" s="43"/>
      <c r="C15" s="43"/>
      <c r="D15" s="44">
        <f t="shared" si="3"/>
        <v>0</v>
      </c>
      <c r="E15" s="37">
        <f>'2021 Budget'!B9</f>
        <v>500</v>
      </c>
      <c r="F15" s="44">
        <f t="shared" si="0"/>
        <v>500</v>
      </c>
      <c r="G15" s="44">
        <f t="shared" si="1"/>
        <v>500</v>
      </c>
      <c r="H15" s="45">
        <f t="shared" si="2"/>
        <v>1</v>
      </c>
      <c r="J15" s="39"/>
    </row>
    <row r="16" spans="1:11" x14ac:dyDescent="0.4">
      <c r="A16" s="42" t="s">
        <v>46</v>
      </c>
      <c r="B16" s="43"/>
      <c r="C16" s="43"/>
      <c r="D16" s="44">
        <f t="shared" si="3"/>
        <v>0</v>
      </c>
      <c r="E16" s="37">
        <f>'2021 Budget'!B10</f>
        <v>5000</v>
      </c>
      <c r="F16" s="44">
        <f t="shared" si="0"/>
        <v>5000</v>
      </c>
      <c r="G16" s="44">
        <f t="shared" si="1"/>
        <v>5000</v>
      </c>
      <c r="H16" s="45">
        <f t="shared" si="2"/>
        <v>1</v>
      </c>
      <c r="J16" s="39"/>
    </row>
    <row r="17" spans="1:11" x14ac:dyDescent="0.4">
      <c r="A17" s="42" t="s">
        <v>47</v>
      </c>
      <c r="B17" s="43">
        <v>300</v>
      </c>
      <c r="C17" s="43"/>
      <c r="D17" s="44">
        <f t="shared" si="3"/>
        <v>300</v>
      </c>
      <c r="E17" s="37">
        <f>'2021 Budget'!B11</f>
        <v>2000</v>
      </c>
      <c r="F17" s="44">
        <f t="shared" si="0"/>
        <v>1700</v>
      </c>
      <c r="G17" s="44">
        <f t="shared" si="1"/>
        <v>1700</v>
      </c>
      <c r="H17" s="45">
        <f t="shared" si="2"/>
        <v>0.85</v>
      </c>
      <c r="J17" s="39"/>
    </row>
    <row r="18" spans="1:11" x14ac:dyDescent="0.4">
      <c r="A18" s="42" t="s">
        <v>48</v>
      </c>
      <c r="B18" s="43">
        <v>50</v>
      </c>
      <c r="C18" s="43"/>
      <c r="D18" s="44">
        <f t="shared" si="3"/>
        <v>50</v>
      </c>
      <c r="E18" s="37">
        <f>'2021 Budget'!B12</f>
        <v>1500</v>
      </c>
      <c r="F18" s="44">
        <f t="shared" si="0"/>
        <v>1450</v>
      </c>
      <c r="G18" s="44">
        <f t="shared" si="1"/>
        <v>1450</v>
      </c>
      <c r="H18" s="45">
        <f t="shared" si="2"/>
        <v>0.96666666666666667</v>
      </c>
      <c r="J18" s="39"/>
    </row>
    <row r="19" spans="1:11" x14ac:dyDescent="0.4">
      <c r="A19" s="42" t="s">
        <v>56</v>
      </c>
      <c r="B19" s="43"/>
      <c r="C19" s="43"/>
      <c r="D19" s="44">
        <f t="shared" si="3"/>
        <v>0</v>
      </c>
      <c r="E19" s="37">
        <f>'2021 Budget'!B13</f>
        <v>3000</v>
      </c>
      <c r="F19" s="44">
        <f t="shared" si="0"/>
        <v>3000</v>
      </c>
      <c r="G19" s="44">
        <f t="shared" si="1"/>
        <v>3000</v>
      </c>
      <c r="H19" s="45">
        <f t="shared" si="2"/>
        <v>1</v>
      </c>
      <c r="J19" s="39"/>
    </row>
    <row r="20" spans="1:11" x14ac:dyDescent="0.4">
      <c r="A20" s="42" t="s">
        <v>18</v>
      </c>
      <c r="B20" s="43"/>
      <c r="C20" s="43"/>
      <c r="D20" s="44">
        <f t="shared" si="3"/>
        <v>0</v>
      </c>
      <c r="E20" s="37">
        <f>'2021 Budget'!B14</f>
        <v>4506.9999999999964</v>
      </c>
      <c r="F20" s="44">
        <f t="shared" si="0"/>
        <v>4506.9999999999964</v>
      </c>
      <c r="G20" s="44">
        <f t="shared" si="1"/>
        <v>4506.9999999999964</v>
      </c>
      <c r="H20" s="45">
        <f t="shared" si="2"/>
        <v>1</v>
      </c>
      <c r="J20" s="43"/>
    </row>
    <row r="21" spans="1:11" x14ac:dyDescent="0.4">
      <c r="A21" s="49" t="s">
        <v>0</v>
      </c>
      <c r="B21" s="40">
        <f>SUM(B12:B20)</f>
        <v>950</v>
      </c>
      <c r="C21" s="40">
        <f>SUM(C12:C20)</f>
        <v>200</v>
      </c>
      <c r="D21" s="55">
        <f>SUM(D12:D20)</f>
        <v>1150</v>
      </c>
      <c r="E21" s="38">
        <f>SUM(E12:E20)</f>
        <v>20006.999999999996</v>
      </c>
      <c r="F21" s="41">
        <f t="shared" si="0"/>
        <v>18856.999999999996</v>
      </c>
      <c r="G21" s="41">
        <f t="shared" si="1"/>
        <v>18856.999999999996</v>
      </c>
      <c r="H21" s="50">
        <f t="shared" si="2"/>
        <v>0.94252011795871449</v>
      </c>
      <c r="I21" s="51"/>
      <c r="J21" s="40"/>
      <c r="K21" s="52"/>
    </row>
    <row r="24" spans="1:11" x14ac:dyDescent="0.4">
      <c r="A24" s="53" t="s">
        <v>51</v>
      </c>
    </row>
    <row r="25" spans="1:11" x14ac:dyDescent="0.4">
      <c r="A25" s="53" t="s">
        <v>52</v>
      </c>
    </row>
    <row r="26" spans="1:11" x14ac:dyDescent="0.4">
      <c r="A26" s="53" t="s">
        <v>53</v>
      </c>
    </row>
    <row r="27" spans="1:11" x14ac:dyDescent="0.4">
      <c r="A27" s="53" t="s">
        <v>54</v>
      </c>
    </row>
    <row r="28" spans="1:11" x14ac:dyDescent="0.4">
      <c r="F28" s="45"/>
    </row>
    <row r="29" spans="1:11" x14ac:dyDescent="0.4">
      <c r="A29" s="54" t="s">
        <v>49</v>
      </c>
    </row>
    <row r="30" spans="1:11" x14ac:dyDescent="0.4">
      <c r="A30" s="4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F4F5-37C5-4F5E-AC19-2414949E4CB1}">
  <dimension ref="A1:L30"/>
  <sheetViews>
    <sheetView workbookViewId="0">
      <selection activeCell="D6" sqref="A1:XFD1048576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4" width="12.15234375" style="42" customWidth="1"/>
    <col min="5" max="5" width="11.53515625" style="42" bestFit="1" customWidth="1"/>
    <col min="6" max="6" width="25.3046875" style="42" customWidth="1"/>
    <col min="7" max="7" width="17.3828125" style="42" bestFit="1" customWidth="1"/>
    <col min="8" max="8" width="14.53515625" style="42" bestFit="1" customWidth="1"/>
    <col min="9" max="9" width="13.15234375" style="45" customWidth="1"/>
    <col min="10" max="10" width="11.69140625" style="45" bestFit="1" customWidth="1"/>
    <col min="11" max="11" width="20.3046875" style="42" bestFit="1" customWidth="1"/>
    <col min="12" max="12" width="33.3828125" style="42" bestFit="1" customWidth="1"/>
    <col min="13" max="16384" width="9.15234375" style="42"/>
  </cols>
  <sheetData>
    <row r="1" spans="1:12" x14ac:dyDescent="0.4">
      <c r="A1" s="42" t="s">
        <v>86</v>
      </c>
      <c r="G1" s="44"/>
      <c r="K1" s="43"/>
    </row>
    <row r="2" spans="1:12" x14ac:dyDescent="0.4">
      <c r="G2" s="44"/>
      <c r="K2" s="43"/>
    </row>
    <row r="3" spans="1:12" ht="18.45" x14ac:dyDescent="0.5">
      <c r="A3" s="47" t="s">
        <v>62</v>
      </c>
      <c r="B3" s="47"/>
      <c r="C3" s="47"/>
      <c r="D3" s="47"/>
      <c r="G3" s="44"/>
      <c r="K3" s="43"/>
    </row>
    <row r="4" spans="1:12" x14ac:dyDescent="0.4">
      <c r="B4" s="36"/>
      <c r="C4" s="36"/>
      <c r="D4" s="36"/>
      <c r="G4" s="44"/>
      <c r="K4" s="43"/>
    </row>
    <row r="5" spans="1:12" x14ac:dyDescent="0.4">
      <c r="A5" s="42" t="s">
        <v>79</v>
      </c>
      <c r="B5" s="56">
        <f>'2021 Budget'!C38</f>
        <v>2925.0499999999993</v>
      </c>
      <c r="C5" s="56"/>
      <c r="D5" s="56"/>
      <c r="G5" s="44"/>
      <c r="K5" s="43"/>
    </row>
    <row r="6" spans="1:12" x14ac:dyDescent="0.4">
      <c r="A6" s="42" t="s">
        <v>94</v>
      </c>
      <c r="B6" s="44">
        <f>'2021 Budget'!C35</f>
        <v>17081.949999999997</v>
      </c>
      <c r="C6" s="44"/>
      <c r="D6" s="44"/>
      <c r="G6" s="44"/>
      <c r="K6" s="43"/>
    </row>
    <row r="7" spans="1:12" x14ac:dyDescent="0.4">
      <c r="A7" s="57" t="s">
        <v>63</v>
      </c>
      <c r="B7" s="58">
        <f>B5+B6</f>
        <v>20006.999999999996</v>
      </c>
      <c r="C7" s="58"/>
      <c r="D7" s="58"/>
      <c r="G7" s="44"/>
      <c r="K7" s="43"/>
    </row>
    <row r="8" spans="1:12" x14ac:dyDescent="0.4">
      <c r="G8" s="44"/>
      <c r="K8" s="43"/>
    </row>
    <row r="9" spans="1:12" x14ac:dyDescent="0.4">
      <c r="A9" s="46"/>
      <c r="G9" s="44"/>
      <c r="K9" s="43"/>
    </row>
    <row r="10" spans="1:12" ht="18.45" x14ac:dyDescent="0.5">
      <c r="A10" s="47" t="s">
        <v>35</v>
      </c>
      <c r="B10" s="48"/>
      <c r="C10" s="48"/>
      <c r="D10" s="48"/>
      <c r="G10" s="44"/>
      <c r="H10" s="43"/>
    </row>
    <row r="11" spans="1:12" x14ac:dyDescent="0.4">
      <c r="B11" s="43" t="s">
        <v>69</v>
      </c>
      <c r="C11" s="43" t="s">
        <v>81</v>
      </c>
      <c r="D11" s="43" t="s">
        <v>87</v>
      </c>
      <c r="E11" s="42" t="s">
        <v>36</v>
      </c>
      <c r="F11" s="43" t="s">
        <v>55</v>
      </c>
      <c r="G11" s="44" t="s">
        <v>37</v>
      </c>
      <c r="H11" s="42" t="s">
        <v>38</v>
      </c>
      <c r="I11" s="45" t="s">
        <v>39</v>
      </c>
      <c r="J11" s="45" t="s">
        <v>40</v>
      </c>
      <c r="K11" s="43" t="s">
        <v>41</v>
      </c>
      <c r="L11" s="42" t="s">
        <v>42</v>
      </c>
    </row>
    <row r="12" spans="1:12" x14ac:dyDescent="0.4">
      <c r="A12" s="42" t="s">
        <v>43</v>
      </c>
      <c r="B12" s="43">
        <v>600</v>
      </c>
      <c r="C12" s="43">
        <v>200</v>
      </c>
      <c r="D12" s="43">
        <v>450</v>
      </c>
      <c r="E12" s="44">
        <f>SUM(B12:D12)</f>
        <v>1250</v>
      </c>
      <c r="F12" s="37">
        <f>'2021 Budget'!B6</f>
        <v>2500</v>
      </c>
      <c r="G12" s="44">
        <f t="shared" ref="G12:G21" si="0">F12-E12</f>
        <v>1250</v>
      </c>
      <c r="H12" s="44">
        <f t="shared" ref="H12:H21" si="1">F12-E12</f>
        <v>1250</v>
      </c>
      <c r="I12" s="45">
        <f t="shared" ref="I12:I21" si="2">H12/F12</f>
        <v>0.5</v>
      </c>
      <c r="K12" s="39"/>
      <c r="L12" s="42" t="s">
        <v>88</v>
      </c>
    </row>
    <row r="13" spans="1:12" x14ac:dyDescent="0.4">
      <c r="A13" s="42" t="s">
        <v>44</v>
      </c>
      <c r="B13" s="43"/>
      <c r="C13" s="43"/>
      <c r="D13" s="43"/>
      <c r="E13" s="44">
        <f t="shared" ref="E13:E20" si="3">SUM(B13:D13)</f>
        <v>0</v>
      </c>
      <c r="F13" s="37">
        <f>'2021 Budget'!B7</f>
        <v>500</v>
      </c>
      <c r="G13" s="44">
        <f t="shared" si="0"/>
        <v>500</v>
      </c>
      <c r="H13" s="44">
        <f t="shared" si="1"/>
        <v>500</v>
      </c>
      <c r="I13" s="45">
        <f t="shared" si="2"/>
        <v>1</v>
      </c>
      <c r="K13" s="39"/>
    </row>
    <row r="14" spans="1:12" x14ac:dyDescent="0.4">
      <c r="A14" s="42" t="s">
        <v>45</v>
      </c>
      <c r="B14" s="43"/>
      <c r="C14" s="43"/>
      <c r="D14" s="43"/>
      <c r="E14" s="44">
        <f t="shared" si="3"/>
        <v>0</v>
      </c>
      <c r="F14" s="37">
        <f>'2021 Budget'!B8</f>
        <v>500</v>
      </c>
      <c r="G14" s="44">
        <f t="shared" si="0"/>
        <v>500</v>
      </c>
      <c r="H14" s="44">
        <f t="shared" si="1"/>
        <v>500</v>
      </c>
      <c r="I14" s="45">
        <f t="shared" si="2"/>
        <v>1</v>
      </c>
      <c r="K14" s="39"/>
    </row>
    <row r="15" spans="1:12" x14ac:dyDescent="0.4">
      <c r="A15" s="42" t="s">
        <v>60</v>
      </c>
      <c r="B15" s="43"/>
      <c r="C15" s="43"/>
      <c r="D15" s="43"/>
      <c r="E15" s="44">
        <f t="shared" si="3"/>
        <v>0</v>
      </c>
      <c r="F15" s="37">
        <f>'2021 Budget'!B9</f>
        <v>500</v>
      </c>
      <c r="G15" s="44">
        <f t="shared" si="0"/>
        <v>500</v>
      </c>
      <c r="H15" s="44">
        <f t="shared" si="1"/>
        <v>500</v>
      </c>
      <c r="I15" s="45">
        <f t="shared" si="2"/>
        <v>1</v>
      </c>
      <c r="K15" s="39"/>
    </row>
    <row r="16" spans="1:12" x14ac:dyDescent="0.4">
      <c r="A16" s="42" t="s">
        <v>46</v>
      </c>
      <c r="B16" s="43"/>
      <c r="C16" s="43"/>
      <c r="D16" s="43"/>
      <c r="E16" s="44">
        <f t="shared" si="3"/>
        <v>0</v>
      </c>
      <c r="F16" s="37">
        <f>'2021 Budget'!B10</f>
        <v>5000</v>
      </c>
      <c r="G16" s="44">
        <f t="shared" si="0"/>
        <v>5000</v>
      </c>
      <c r="H16" s="44">
        <f t="shared" si="1"/>
        <v>5000</v>
      </c>
      <c r="I16" s="45">
        <f t="shared" si="2"/>
        <v>1</v>
      </c>
      <c r="K16" s="39"/>
    </row>
    <row r="17" spans="1:12" x14ac:dyDescent="0.4">
      <c r="A17" s="42" t="s">
        <v>47</v>
      </c>
      <c r="B17" s="43">
        <v>300</v>
      </c>
      <c r="C17" s="43"/>
      <c r="D17" s="43"/>
      <c r="E17" s="44">
        <f t="shared" si="3"/>
        <v>300</v>
      </c>
      <c r="F17" s="37">
        <f>'2021 Budget'!B11</f>
        <v>2000</v>
      </c>
      <c r="G17" s="44">
        <f t="shared" si="0"/>
        <v>1700</v>
      </c>
      <c r="H17" s="44">
        <f t="shared" si="1"/>
        <v>1700</v>
      </c>
      <c r="I17" s="45">
        <f t="shared" si="2"/>
        <v>0.85</v>
      </c>
      <c r="K17" s="39"/>
    </row>
    <row r="18" spans="1:12" x14ac:dyDescent="0.4">
      <c r="A18" s="42" t="s">
        <v>48</v>
      </c>
      <c r="B18" s="43">
        <v>50</v>
      </c>
      <c r="C18" s="43"/>
      <c r="D18" s="43">
        <v>100</v>
      </c>
      <c r="E18" s="44">
        <f t="shared" si="3"/>
        <v>150</v>
      </c>
      <c r="F18" s="37">
        <f>'2021 Budget'!B12</f>
        <v>1500</v>
      </c>
      <c r="G18" s="44">
        <f t="shared" si="0"/>
        <v>1350</v>
      </c>
      <c r="H18" s="44">
        <f t="shared" si="1"/>
        <v>1350</v>
      </c>
      <c r="I18" s="45">
        <f t="shared" si="2"/>
        <v>0.9</v>
      </c>
      <c r="K18" s="39"/>
      <c r="L18" s="42" t="s">
        <v>90</v>
      </c>
    </row>
    <row r="19" spans="1:12" x14ac:dyDescent="0.4">
      <c r="A19" s="42" t="s">
        <v>56</v>
      </c>
      <c r="B19" s="43"/>
      <c r="C19" s="43"/>
      <c r="D19" s="43">
        <v>250</v>
      </c>
      <c r="E19" s="44">
        <f t="shared" si="3"/>
        <v>250</v>
      </c>
      <c r="F19" s="37">
        <f>'2021 Budget'!B13</f>
        <v>3000</v>
      </c>
      <c r="G19" s="44">
        <f t="shared" si="0"/>
        <v>2750</v>
      </c>
      <c r="H19" s="44">
        <f t="shared" si="1"/>
        <v>2750</v>
      </c>
      <c r="I19" s="45">
        <f t="shared" si="2"/>
        <v>0.91666666666666663</v>
      </c>
      <c r="K19" s="39"/>
      <c r="L19" s="42" t="s">
        <v>89</v>
      </c>
    </row>
    <row r="20" spans="1:12" x14ac:dyDescent="0.4">
      <c r="A20" s="42" t="s">
        <v>18</v>
      </c>
      <c r="B20" s="43"/>
      <c r="C20" s="43"/>
      <c r="D20" s="43"/>
      <c r="E20" s="44">
        <f t="shared" si="3"/>
        <v>0</v>
      </c>
      <c r="F20" s="37">
        <f>'2021 Budget'!B14</f>
        <v>4506.9999999999964</v>
      </c>
      <c r="G20" s="44">
        <f t="shared" si="0"/>
        <v>4506.9999999999964</v>
      </c>
      <c r="H20" s="44">
        <f t="shared" si="1"/>
        <v>4506.9999999999964</v>
      </c>
      <c r="I20" s="45">
        <f t="shared" si="2"/>
        <v>1</v>
      </c>
      <c r="K20" s="43"/>
    </row>
    <row r="21" spans="1:12" x14ac:dyDescent="0.4">
      <c r="A21" s="49" t="s">
        <v>0</v>
      </c>
      <c r="B21" s="40">
        <f>SUM(B12:B20)</f>
        <v>950</v>
      </c>
      <c r="C21" s="40">
        <f>SUM(C12:C20)</f>
        <v>200</v>
      </c>
      <c r="D21" s="40">
        <f>SUM(D12:D20)</f>
        <v>800</v>
      </c>
      <c r="E21" s="55">
        <f>SUM(E12:E20)</f>
        <v>1950</v>
      </c>
      <c r="F21" s="38">
        <f>SUM(F12:F20)</f>
        <v>20006.999999999996</v>
      </c>
      <c r="G21" s="41">
        <f t="shared" si="0"/>
        <v>18056.999999999996</v>
      </c>
      <c r="H21" s="41">
        <f t="shared" si="1"/>
        <v>18056.999999999996</v>
      </c>
      <c r="I21" s="50">
        <f t="shared" si="2"/>
        <v>0.90253411306042886</v>
      </c>
      <c r="J21" s="51"/>
      <c r="K21" s="40"/>
      <c r="L21" s="52"/>
    </row>
    <row r="24" spans="1:12" x14ac:dyDescent="0.4">
      <c r="A24" s="53" t="s">
        <v>51</v>
      </c>
    </row>
    <row r="25" spans="1:12" x14ac:dyDescent="0.4">
      <c r="A25" s="53" t="s">
        <v>52</v>
      </c>
    </row>
    <row r="26" spans="1:12" x14ac:dyDescent="0.4">
      <c r="A26" s="53" t="s">
        <v>53</v>
      </c>
    </row>
    <row r="27" spans="1:12" x14ac:dyDescent="0.4">
      <c r="A27" s="53" t="s">
        <v>54</v>
      </c>
    </row>
    <row r="28" spans="1:12" x14ac:dyDescent="0.4">
      <c r="G28" s="45"/>
    </row>
    <row r="29" spans="1:12" x14ac:dyDescent="0.4">
      <c r="A29" s="54" t="s">
        <v>49</v>
      </c>
    </row>
    <row r="30" spans="1:12" x14ac:dyDescent="0.4">
      <c r="A30" s="4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CFF0-75BC-4094-BA23-4D09A0EF80A4}">
  <dimension ref="A1:M30"/>
  <sheetViews>
    <sheetView workbookViewId="0">
      <selection activeCell="M8" sqref="M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5" width="12.15234375" style="42" customWidth="1"/>
    <col min="6" max="6" width="11.53515625" style="42" bestFit="1" customWidth="1"/>
    <col min="7" max="7" width="25.3046875" style="42" customWidth="1"/>
    <col min="8" max="8" width="17.3828125" style="42" bestFit="1" customWidth="1"/>
    <col min="9" max="9" width="14.53515625" style="42" bestFit="1" customWidth="1"/>
    <col min="10" max="10" width="13.15234375" style="45" customWidth="1"/>
    <col min="11" max="11" width="11.69140625" style="45" bestFit="1" customWidth="1"/>
    <col min="12" max="12" width="20.3046875" style="42" bestFit="1" customWidth="1"/>
    <col min="13" max="13" width="33.3828125" style="42" bestFit="1" customWidth="1"/>
    <col min="14" max="16384" width="9.15234375" style="42"/>
  </cols>
  <sheetData>
    <row r="1" spans="1:13" x14ac:dyDescent="0.4">
      <c r="A1" s="42" t="s">
        <v>96</v>
      </c>
      <c r="H1" s="44"/>
      <c r="L1" s="43"/>
    </row>
    <row r="2" spans="1:13" x14ac:dyDescent="0.4">
      <c r="H2" s="44"/>
      <c r="L2" s="43"/>
    </row>
    <row r="3" spans="1:13" ht="18.45" x14ac:dyDescent="0.5">
      <c r="A3" s="47" t="s">
        <v>62</v>
      </c>
      <c r="B3" s="47"/>
      <c r="C3" s="47"/>
      <c r="D3" s="47"/>
      <c r="E3" s="47"/>
      <c r="H3" s="44"/>
      <c r="L3" s="43"/>
    </row>
    <row r="4" spans="1:13" x14ac:dyDescent="0.4">
      <c r="B4" s="36"/>
      <c r="C4" s="36"/>
      <c r="D4" s="36"/>
      <c r="E4" s="36"/>
      <c r="H4" s="44"/>
      <c r="L4" s="43"/>
    </row>
    <row r="5" spans="1:13" x14ac:dyDescent="0.4">
      <c r="A5" s="42" t="s">
        <v>79</v>
      </c>
      <c r="B5" s="56">
        <f>'2021 Budget'!C38</f>
        <v>2925.0499999999993</v>
      </c>
      <c r="C5" s="56"/>
      <c r="D5" s="56"/>
      <c r="E5" s="56"/>
      <c r="H5" s="44"/>
      <c r="L5" s="43"/>
    </row>
    <row r="6" spans="1:13" x14ac:dyDescent="0.4">
      <c r="A6" s="42" t="s">
        <v>94</v>
      </c>
      <c r="B6" s="44">
        <f>'2021 Budget'!C35</f>
        <v>17081.949999999997</v>
      </c>
      <c r="C6" s="44"/>
      <c r="D6" s="44"/>
      <c r="E6" s="44"/>
      <c r="H6" s="44"/>
      <c r="L6" s="43"/>
    </row>
    <row r="7" spans="1:13" x14ac:dyDescent="0.4">
      <c r="A7" s="57" t="s">
        <v>63</v>
      </c>
      <c r="B7" s="58">
        <f>B5+B6</f>
        <v>20006.999999999996</v>
      </c>
      <c r="C7" s="58"/>
      <c r="D7" s="58"/>
      <c r="E7" s="58"/>
      <c r="H7" s="44"/>
      <c r="L7" s="43"/>
    </row>
    <row r="8" spans="1:13" x14ac:dyDescent="0.4">
      <c r="H8" s="44"/>
      <c r="L8" s="43"/>
    </row>
    <row r="9" spans="1:13" x14ac:dyDescent="0.4">
      <c r="A9" s="46"/>
      <c r="H9" s="44"/>
      <c r="L9" s="43"/>
    </row>
    <row r="10" spans="1:13" ht="18.45" x14ac:dyDescent="0.5">
      <c r="A10" s="47" t="s">
        <v>35</v>
      </c>
      <c r="B10" s="48"/>
      <c r="C10" s="48"/>
      <c r="D10" s="48"/>
      <c r="E10" s="48"/>
      <c r="H10" s="44"/>
      <c r="I10" s="43"/>
    </row>
    <row r="11" spans="1:13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2" t="s">
        <v>36</v>
      </c>
      <c r="G11" s="43" t="s">
        <v>55</v>
      </c>
      <c r="H11" s="44" t="s">
        <v>37</v>
      </c>
      <c r="I11" s="42" t="s">
        <v>38</v>
      </c>
      <c r="J11" s="45" t="s">
        <v>39</v>
      </c>
      <c r="K11" s="45" t="s">
        <v>40</v>
      </c>
      <c r="L11" s="43" t="s">
        <v>41</v>
      </c>
      <c r="M11" s="42" t="s">
        <v>42</v>
      </c>
    </row>
    <row r="12" spans="1:13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4">
        <f>SUM(B12:E12)</f>
        <v>1500</v>
      </c>
      <c r="G12" s="37">
        <f>'2021 Budget'!B6</f>
        <v>2500</v>
      </c>
      <c r="H12" s="44">
        <f t="shared" ref="H12:H21" si="0">G12-F12</f>
        <v>1000</v>
      </c>
      <c r="I12" s="44">
        <f t="shared" ref="I12:I21" si="1">G12-F12</f>
        <v>1000</v>
      </c>
      <c r="J12" s="45">
        <f t="shared" ref="J12:J21" si="2">I12/G12</f>
        <v>0.4</v>
      </c>
      <c r="L12" s="39"/>
      <c r="M12" s="42" t="s">
        <v>99</v>
      </c>
    </row>
    <row r="13" spans="1:13" x14ac:dyDescent="0.4">
      <c r="A13" s="42" t="s">
        <v>44</v>
      </c>
      <c r="B13" s="43"/>
      <c r="C13" s="43"/>
      <c r="D13" s="43"/>
      <c r="E13" s="43"/>
      <c r="F13" s="44">
        <f t="shared" ref="F13:F19" si="3">SUM(B13:E13)</f>
        <v>0</v>
      </c>
      <c r="G13" s="37">
        <f>'2021 Budget'!B7</f>
        <v>500</v>
      </c>
      <c r="H13" s="44">
        <f t="shared" si="0"/>
        <v>500</v>
      </c>
      <c r="I13" s="44">
        <f t="shared" si="1"/>
        <v>500</v>
      </c>
      <c r="J13" s="45">
        <f t="shared" si="2"/>
        <v>1</v>
      </c>
      <c r="L13" s="39"/>
    </row>
    <row r="14" spans="1:13" x14ac:dyDescent="0.4">
      <c r="A14" s="42" t="s">
        <v>45</v>
      </c>
      <c r="B14" s="43"/>
      <c r="C14" s="43"/>
      <c r="D14" s="43"/>
      <c r="E14" s="43"/>
      <c r="F14" s="44">
        <f t="shared" si="3"/>
        <v>0</v>
      </c>
      <c r="G14" s="37">
        <f>'2021 Budget'!B8</f>
        <v>500</v>
      </c>
      <c r="H14" s="44">
        <f t="shared" si="0"/>
        <v>500</v>
      </c>
      <c r="I14" s="44">
        <f t="shared" si="1"/>
        <v>500</v>
      </c>
      <c r="J14" s="45">
        <f t="shared" si="2"/>
        <v>1</v>
      </c>
      <c r="L14" s="39"/>
    </row>
    <row r="15" spans="1:13" x14ac:dyDescent="0.4">
      <c r="A15" s="42" t="s">
        <v>60</v>
      </c>
      <c r="B15" s="43"/>
      <c r="C15" s="43"/>
      <c r="D15" s="43"/>
      <c r="E15" s="43"/>
      <c r="F15" s="44">
        <f t="shared" si="3"/>
        <v>0</v>
      </c>
      <c r="G15" s="37">
        <f>'2021 Budget'!B9</f>
        <v>500</v>
      </c>
      <c r="H15" s="44">
        <f t="shared" si="0"/>
        <v>500</v>
      </c>
      <c r="I15" s="44">
        <f t="shared" si="1"/>
        <v>500</v>
      </c>
      <c r="J15" s="45">
        <f t="shared" si="2"/>
        <v>1</v>
      </c>
      <c r="L15" s="39"/>
    </row>
    <row r="16" spans="1:13" x14ac:dyDescent="0.4">
      <c r="A16" s="42" t="s">
        <v>46</v>
      </c>
      <c r="B16" s="43"/>
      <c r="C16" s="43"/>
      <c r="D16" s="43"/>
      <c r="E16" s="43"/>
      <c r="F16" s="44">
        <f t="shared" si="3"/>
        <v>0</v>
      </c>
      <c r="G16" s="37">
        <f>'2021 Budget'!B10</f>
        <v>5000</v>
      </c>
      <c r="H16" s="44">
        <f t="shared" si="0"/>
        <v>5000</v>
      </c>
      <c r="I16" s="44">
        <f t="shared" si="1"/>
        <v>5000</v>
      </c>
      <c r="J16" s="45">
        <f t="shared" si="2"/>
        <v>1</v>
      </c>
      <c r="L16" s="39"/>
    </row>
    <row r="17" spans="1:13" x14ac:dyDescent="0.4">
      <c r="A17" s="42" t="s">
        <v>47</v>
      </c>
      <c r="B17" s="43">
        <v>300</v>
      </c>
      <c r="C17" s="43"/>
      <c r="D17" s="43"/>
      <c r="E17" s="43">
        <v>100</v>
      </c>
      <c r="F17" s="44">
        <f t="shared" si="3"/>
        <v>400</v>
      </c>
      <c r="G17" s="37">
        <f>'2021 Budget'!B11</f>
        <v>2000</v>
      </c>
      <c r="H17" s="44">
        <f t="shared" si="0"/>
        <v>1600</v>
      </c>
      <c r="I17" s="44">
        <f t="shared" si="1"/>
        <v>1600</v>
      </c>
      <c r="J17" s="45">
        <f t="shared" si="2"/>
        <v>0.8</v>
      </c>
      <c r="L17" s="39"/>
      <c r="M17" s="42" t="s">
        <v>97</v>
      </c>
    </row>
    <row r="18" spans="1:13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4">
        <f t="shared" si="3"/>
        <v>300</v>
      </c>
      <c r="G18" s="37">
        <f>'2021 Budget'!B12</f>
        <v>1500</v>
      </c>
      <c r="H18" s="44">
        <f t="shared" si="0"/>
        <v>1200</v>
      </c>
      <c r="I18" s="44">
        <f t="shared" si="1"/>
        <v>1200</v>
      </c>
      <c r="J18" s="45">
        <f t="shared" si="2"/>
        <v>0.8</v>
      </c>
      <c r="L18" s="39"/>
      <c r="M18" s="42" t="s">
        <v>98</v>
      </c>
    </row>
    <row r="19" spans="1:13" x14ac:dyDescent="0.4">
      <c r="A19" s="42" t="s">
        <v>56</v>
      </c>
      <c r="B19" s="43"/>
      <c r="C19" s="43"/>
      <c r="D19" s="43">
        <v>250</v>
      </c>
      <c r="E19" s="43"/>
      <c r="F19" s="44">
        <f t="shared" si="3"/>
        <v>250</v>
      </c>
      <c r="G19" s="37">
        <f>'2021 Budget'!B13</f>
        <v>3000</v>
      </c>
      <c r="H19" s="44">
        <f t="shared" si="0"/>
        <v>2750</v>
      </c>
      <c r="I19" s="44">
        <f t="shared" si="1"/>
        <v>2750</v>
      </c>
      <c r="J19" s="45">
        <f t="shared" si="2"/>
        <v>0.91666666666666663</v>
      </c>
      <c r="L19" s="39"/>
    </row>
    <row r="20" spans="1:13" x14ac:dyDescent="0.4">
      <c r="A20" s="42" t="s">
        <v>18</v>
      </c>
      <c r="B20" s="43"/>
      <c r="C20" s="43"/>
      <c r="D20" s="43"/>
      <c r="E20" s="43"/>
      <c r="F20" s="44">
        <f t="shared" ref="F20" si="4">SUM(B20:D20)</f>
        <v>0</v>
      </c>
      <c r="G20" s="37">
        <f>'2021 Budget'!B14</f>
        <v>4506.9999999999964</v>
      </c>
      <c r="H20" s="44">
        <f t="shared" si="0"/>
        <v>4506.9999999999964</v>
      </c>
      <c r="I20" s="44">
        <f t="shared" si="1"/>
        <v>4506.9999999999964</v>
      </c>
      <c r="J20" s="45">
        <f t="shared" si="2"/>
        <v>1</v>
      </c>
      <c r="L20" s="43"/>
    </row>
    <row r="21" spans="1:13" x14ac:dyDescent="0.4">
      <c r="A21" s="49" t="s">
        <v>0</v>
      </c>
      <c r="B21" s="40">
        <f t="shared" ref="B21:G21" si="5">SUM(B12:B20)</f>
        <v>950</v>
      </c>
      <c r="C21" s="40">
        <f t="shared" si="5"/>
        <v>200</v>
      </c>
      <c r="D21" s="40">
        <f t="shared" si="5"/>
        <v>800</v>
      </c>
      <c r="E21" s="40">
        <f t="shared" si="5"/>
        <v>500</v>
      </c>
      <c r="F21" s="55">
        <f t="shared" si="5"/>
        <v>2450</v>
      </c>
      <c r="G21" s="38">
        <f t="shared" si="5"/>
        <v>20006.999999999996</v>
      </c>
      <c r="H21" s="41">
        <f t="shared" si="0"/>
        <v>17556.999999999996</v>
      </c>
      <c r="I21" s="41">
        <f t="shared" si="1"/>
        <v>17556.999999999996</v>
      </c>
      <c r="J21" s="50">
        <f t="shared" si="2"/>
        <v>0.87754285999900028</v>
      </c>
      <c r="K21" s="51"/>
      <c r="L21" s="40"/>
      <c r="M21" s="52"/>
    </row>
    <row r="24" spans="1:13" x14ac:dyDescent="0.4">
      <c r="A24" s="53" t="s">
        <v>51</v>
      </c>
    </row>
    <row r="25" spans="1:13" x14ac:dyDescent="0.4">
      <c r="A25" s="53" t="s">
        <v>52</v>
      </c>
    </row>
    <row r="26" spans="1:13" x14ac:dyDescent="0.4">
      <c r="A26" s="53" t="s">
        <v>53</v>
      </c>
    </row>
    <row r="27" spans="1:13" x14ac:dyDescent="0.4">
      <c r="A27" s="53" t="s">
        <v>54</v>
      </c>
    </row>
    <row r="28" spans="1:13" x14ac:dyDescent="0.4">
      <c r="H28" s="45"/>
    </row>
    <row r="29" spans="1:13" x14ac:dyDescent="0.4">
      <c r="A29" s="54" t="s">
        <v>49</v>
      </c>
    </row>
    <row r="30" spans="1:13" x14ac:dyDescent="0.4">
      <c r="A30" s="46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3AE9-853F-4A96-900A-BEDDFAC92A5F}">
  <dimension ref="A1:N30"/>
  <sheetViews>
    <sheetView workbookViewId="0">
      <selection activeCell="H25" sqref="H25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6" width="12.15234375" style="42" customWidth="1"/>
    <col min="7" max="7" width="11.53515625" style="42" bestFit="1" customWidth="1"/>
    <col min="8" max="8" width="25.3046875" style="42" customWidth="1"/>
    <col min="9" max="9" width="17.3828125" style="42" bestFit="1" customWidth="1"/>
    <col min="10" max="10" width="14.53515625" style="42" bestFit="1" customWidth="1"/>
    <col min="11" max="11" width="13.15234375" style="45" customWidth="1"/>
    <col min="12" max="12" width="11.69140625" style="45" bestFit="1" customWidth="1"/>
    <col min="13" max="13" width="20.3046875" style="42" bestFit="1" customWidth="1"/>
    <col min="14" max="14" width="33.3828125" style="42" bestFit="1" customWidth="1"/>
    <col min="15" max="16384" width="9.15234375" style="42"/>
  </cols>
  <sheetData>
    <row r="1" spans="1:14" x14ac:dyDescent="0.4">
      <c r="A1" s="42" t="s">
        <v>100</v>
      </c>
      <c r="I1" s="44"/>
      <c r="M1" s="43"/>
    </row>
    <row r="2" spans="1:14" x14ac:dyDescent="0.4">
      <c r="I2" s="44"/>
      <c r="M2" s="43"/>
    </row>
    <row r="3" spans="1:14" ht="18.45" x14ac:dyDescent="0.5">
      <c r="A3" s="47" t="s">
        <v>62</v>
      </c>
      <c r="B3" s="47"/>
      <c r="C3" s="47"/>
      <c r="D3" s="47"/>
      <c r="E3" s="47"/>
      <c r="F3" s="47"/>
      <c r="I3" s="44"/>
      <c r="M3" s="43"/>
    </row>
    <row r="4" spans="1:14" x14ac:dyDescent="0.4">
      <c r="B4" s="36"/>
      <c r="C4" s="36"/>
      <c r="D4" s="36"/>
      <c r="E4" s="36"/>
      <c r="F4" s="36"/>
      <c r="I4" s="44"/>
      <c r="M4" s="43"/>
    </row>
    <row r="5" spans="1:14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I5" s="44"/>
      <c r="M5" s="43"/>
    </row>
    <row r="6" spans="1:14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I6" s="44"/>
      <c r="M6" s="43"/>
    </row>
    <row r="7" spans="1:14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I7" s="44"/>
      <c r="M7" s="43"/>
    </row>
    <row r="8" spans="1:14" x14ac:dyDescent="0.4">
      <c r="I8" s="44"/>
      <c r="M8" s="43"/>
    </row>
    <row r="9" spans="1:14" x14ac:dyDescent="0.4">
      <c r="A9" s="46"/>
      <c r="I9" s="44"/>
      <c r="M9" s="43"/>
    </row>
    <row r="10" spans="1:14" ht="18.45" x14ac:dyDescent="0.5">
      <c r="A10" s="47" t="s">
        <v>35</v>
      </c>
      <c r="B10" s="48"/>
      <c r="C10" s="48"/>
      <c r="D10" s="48"/>
      <c r="E10" s="48"/>
      <c r="F10" s="48"/>
      <c r="I10" s="44"/>
      <c r="J10" s="43"/>
    </row>
    <row r="11" spans="1:14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2" t="s">
        <v>36</v>
      </c>
      <c r="H11" s="43" t="s">
        <v>55</v>
      </c>
      <c r="I11" s="44" t="s">
        <v>37</v>
      </c>
      <c r="J11" s="42" t="s">
        <v>38</v>
      </c>
      <c r="K11" s="45" t="s">
        <v>39</v>
      </c>
      <c r="L11" s="45" t="s">
        <v>40</v>
      </c>
      <c r="M11" s="43" t="s">
        <v>41</v>
      </c>
      <c r="N11" s="42" t="s">
        <v>42</v>
      </c>
    </row>
    <row r="12" spans="1:14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4">
        <f>SUM(B12:F12)</f>
        <v>1650</v>
      </c>
      <c r="H12" s="37">
        <f>'2021 Budget'!B6</f>
        <v>2500</v>
      </c>
      <c r="I12" s="44">
        <f t="shared" ref="I12:I21" si="0">H12-G12</f>
        <v>850</v>
      </c>
      <c r="J12" s="44">
        <f t="shared" ref="J12:J21" si="1">H12-G12</f>
        <v>850</v>
      </c>
      <c r="K12" s="45">
        <f t="shared" ref="K12:K21" si="2">J12/H12</f>
        <v>0.34</v>
      </c>
      <c r="M12" s="39"/>
      <c r="N12" s="42" t="s">
        <v>103</v>
      </c>
    </row>
    <row r="13" spans="1:14" x14ac:dyDescent="0.4">
      <c r="A13" s="42" t="s">
        <v>44</v>
      </c>
      <c r="B13" s="43"/>
      <c r="C13" s="43"/>
      <c r="D13" s="43"/>
      <c r="E13" s="43"/>
      <c r="F13" s="43"/>
      <c r="G13" s="44">
        <f t="shared" ref="G13:G20" si="3">SUM(B13:F13)</f>
        <v>0</v>
      </c>
      <c r="H13" s="37">
        <f>'2021 Budget'!B7</f>
        <v>500</v>
      </c>
      <c r="I13" s="44">
        <f t="shared" si="0"/>
        <v>500</v>
      </c>
      <c r="J13" s="44">
        <f t="shared" si="1"/>
        <v>500</v>
      </c>
      <c r="K13" s="45">
        <f t="shared" si="2"/>
        <v>1</v>
      </c>
      <c r="M13" s="39"/>
    </row>
    <row r="14" spans="1:14" x14ac:dyDescent="0.4">
      <c r="A14" s="42" t="s">
        <v>45</v>
      </c>
      <c r="B14" s="43"/>
      <c r="C14" s="43"/>
      <c r="D14" s="43"/>
      <c r="E14" s="43"/>
      <c r="F14" s="43"/>
      <c r="G14" s="44">
        <f t="shared" si="3"/>
        <v>0</v>
      </c>
      <c r="H14" s="37">
        <f>'2021 Budget'!B8</f>
        <v>500</v>
      </c>
      <c r="I14" s="44">
        <f t="shared" si="0"/>
        <v>500</v>
      </c>
      <c r="J14" s="44">
        <f t="shared" si="1"/>
        <v>500</v>
      </c>
      <c r="K14" s="45">
        <f t="shared" si="2"/>
        <v>1</v>
      </c>
      <c r="M14" s="39"/>
    </row>
    <row r="15" spans="1:14" x14ac:dyDescent="0.4">
      <c r="A15" s="42" t="s">
        <v>60</v>
      </c>
      <c r="B15" s="43"/>
      <c r="C15" s="43"/>
      <c r="D15" s="43"/>
      <c r="E15" s="43"/>
      <c r="F15" s="43"/>
      <c r="G15" s="44">
        <f t="shared" si="3"/>
        <v>0</v>
      </c>
      <c r="H15" s="37">
        <f>'2021 Budget'!B9</f>
        <v>500</v>
      </c>
      <c r="I15" s="44">
        <f t="shared" si="0"/>
        <v>500</v>
      </c>
      <c r="J15" s="44">
        <f t="shared" si="1"/>
        <v>500</v>
      </c>
      <c r="K15" s="45">
        <f t="shared" si="2"/>
        <v>1</v>
      </c>
      <c r="M15" s="39"/>
    </row>
    <row r="16" spans="1:14" x14ac:dyDescent="0.4">
      <c r="A16" s="42" t="s">
        <v>46</v>
      </c>
      <c r="B16" s="43"/>
      <c r="C16" s="43"/>
      <c r="D16" s="43"/>
      <c r="E16" s="43"/>
      <c r="F16" s="43"/>
      <c r="G16" s="44">
        <f t="shared" si="3"/>
        <v>0</v>
      </c>
      <c r="H16" s="37">
        <f>'2021 Budget'!B10</f>
        <v>5000</v>
      </c>
      <c r="I16" s="44">
        <f t="shared" si="0"/>
        <v>5000</v>
      </c>
      <c r="J16" s="44">
        <f t="shared" si="1"/>
        <v>5000</v>
      </c>
      <c r="K16" s="45">
        <f t="shared" si="2"/>
        <v>1</v>
      </c>
      <c r="M16" s="39"/>
    </row>
    <row r="17" spans="1:14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4">
        <f t="shared" si="3"/>
        <v>500</v>
      </c>
      <c r="H17" s="37">
        <f>'2021 Budget'!B11</f>
        <v>2000</v>
      </c>
      <c r="I17" s="44">
        <f t="shared" si="0"/>
        <v>1500</v>
      </c>
      <c r="J17" s="44">
        <f t="shared" si="1"/>
        <v>1500</v>
      </c>
      <c r="K17" s="45">
        <f t="shared" si="2"/>
        <v>0.75</v>
      </c>
      <c r="M17" s="39"/>
    </row>
    <row r="18" spans="1:14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4">
        <f t="shared" si="3"/>
        <v>300</v>
      </c>
      <c r="H18" s="37">
        <f>'2021 Budget'!B12</f>
        <v>1500</v>
      </c>
      <c r="I18" s="44">
        <f t="shared" si="0"/>
        <v>1200</v>
      </c>
      <c r="J18" s="44">
        <f t="shared" si="1"/>
        <v>1200</v>
      </c>
      <c r="K18" s="45">
        <f t="shared" si="2"/>
        <v>0.8</v>
      </c>
      <c r="M18" s="39"/>
      <c r="N18" s="42" t="s">
        <v>102</v>
      </c>
    </row>
    <row r="19" spans="1:14" x14ac:dyDescent="0.4">
      <c r="A19" s="42" t="s">
        <v>56</v>
      </c>
      <c r="B19" s="43"/>
      <c r="C19" s="43"/>
      <c r="D19" s="43">
        <v>250</v>
      </c>
      <c r="E19" s="43"/>
      <c r="F19" s="43"/>
      <c r="G19" s="44">
        <f t="shared" si="3"/>
        <v>250</v>
      </c>
      <c r="H19" s="37">
        <f>'2021 Budget'!B13</f>
        <v>3000</v>
      </c>
      <c r="I19" s="44">
        <f t="shared" si="0"/>
        <v>2750</v>
      </c>
      <c r="J19" s="44">
        <f t="shared" si="1"/>
        <v>2750</v>
      </c>
      <c r="K19" s="45">
        <f t="shared" si="2"/>
        <v>0.91666666666666663</v>
      </c>
      <c r="M19" s="39"/>
    </row>
    <row r="20" spans="1:14" x14ac:dyDescent="0.4">
      <c r="A20" s="42" t="s">
        <v>18</v>
      </c>
      <c r="B20" s="43"/>
      <c r="C20" s="43"/>
      <c r="D20" s="43"/>
      <c r="E20" s="43"/>
      <c r="F20" s="43"/>
      <c r="G20" s="44">
        <f t="shared" si="3"/>
        <v>0</v>
      </c>
      <c r="H20" s="37">
        <f>'2021 Budget'!B14</f>
        <v>4506.9999999999964</v>
      </c>
      <c r="I20" s="44">
        <f t="shared" si="0"/>
        <v>4506.9999999999964</v>
      </c>
      <c r="J20" s="44">
        <f t="shared" si="1"/>
        <v>4506.9999999999964</v>
      </c>
      <c r="K20" s="45">
        <f t="shared" si="2"/>
        <v>1</v>
      </c>
      <c r="M20" s="43"/>
    </row>
    <row r="21" spans="1:14" x14ac:dyDescent="0.4">
      <c r="A21" s="49" t="s">
        <v>0</v>
      </c>
      <c r="B21" s="40">
        <f t="shared" ref="B21:H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55">
        <f t="shared" si="4"/>
        <v>2700</v>
      </c>
      <c r="H21" s="38">
        <f t="shared" si="4"/>
        <v>20006.999999999996</v>
      </c>
      <c r="I21" s="41">
        <f t="shared" si="0"/>
        <v>17306.999999999996</v>
      </c>
      <c r="J21" s="41">
        <f t="shared" si="1"/>
        <v>17306.999999999996</v>
      </c>
      <c r="K21" s="50">
        <f t="shared" si="2"/>
        <v>0.86504723346828605</v>
      </c>
      <c r="L21" s="51"/>
      <c r="M21" s="40"/>
      <c r="N21" s="52"/>
    </row>
    <row r="24" spans="1:14" x14ac:dyDescent="0.4">
      <c r="A24" s="53" t="s">
        <v>51</v>
      </c>
    </row>
    <row r="25" spans="1:14" x14ac:dyDescent="0.4">
      <c r="A25" s="53" t="s">
        <v>52</v>
      </c>
    </row>
    <row r="26" spans="1:14" x14ac:dyDescent="0.4">
      <c r="A26" s="53" t="s">
        <v>53</v>
      </c>
    </row>
    <row r="27" spans="1:14" x14ac:dyDescent="0.4">
      <c r="A27" s="53" t="s">
        <v>54</v>
      </c>
    </row>
    <row r="28" spans="1:14" x14ac:dyDescent="0.4">
      <c r="I28" s="45"/>
    </row>
    <row r="29" spans="1:14" x14ac:dyDescent="0.4">
      <c r="A29" s="54" t="s">
        <v>49</v>
      </c>
    </row>
    <row r="30" spans="1:14" x14ac:dyDescent="0.4">
      <c r="A30" s="46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9621-E5AD-490C-A0A3-29C38B4B5D85}">
  <dimension ref="A1:O30"/>
  <sheetViews>
    <sheetView workbookViewId="0">
      <selection activeCell="O28" sqref="O28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7" width="12.15234375" style="42" customWidth="1"/>
    <col min="8" max="8" width="11.53515625" style="42" bestFit="1" customWidth="1"/>
    <col min="9" max="9" width="25.3046875" style="42" customWidth="1"/>
    <col min="10" max="10" width="17.3828125" style="42" bestFit="1" customWidth="1"/>
    <col min="11" max="11" width="14.53515625" style="42" bestFit="1" customWidth="1"/>
    <col min="12" max="12" width="13.15234375" style="45" customWidth="1"/>
    <col min="13" max="13" width="11.69140625" style="45" bestFit="1" customWidth="1"/>
    <col min="14" max="14" width="20.3046875" style="42" bestFit="1" customWidth="1"/>
    <col min="15" max="15" width="33.3828125" style="42" bestFit="1" customWidth="1"/>
    <col min="16" max="16384" width="9.15234375" style="42"/>
  </cols>
  <sheetData>
    <row r="1" spans="1:15" x14ac:dyDescent="0.4">
      <c r="A1" s="42" t="s">
        <v>104</v>
      </c>
      <c r="J1" s="44"/>
      <c r="N1" s="43"/>
    </row>
    <row r="2" spans="1:15" x14ac:dyDescent="0.4">
      <c r="J2" s="44"/>
      <c r="N2" s="43"/>
    </row>
    <row r="3" spans="1:15" ht="18.45" x14ac:dyDescent="0.5">
      <c r="A3" s="47" t="s">
        <v>62</v>
      </c>
      <c r="B3" s="47"/>
      <c r="C3" s="47"/>
      <c r="D3" s="47"/>
      <c r="E3" s="47"/>
      <c r="F3" s="47"/>
      <c r="G3" s="47"/>
      <c r="J3" s="44"/>
      <c r="N3" s="43"/>
    </row>
    <row r="4" spans="1:15" x14ac:dyDescent="0.4">
      <c r="B4" s="36"/>
      <c r="C4" s="36"/>
      <c r="D4" s="36"/>
      <c r="E4" s="36"/>
      <c r="F4" s="36"/>
      <c r="G4" s="36"/>
      <c r="J4" s="44"/>
      <c r="N4" s="43"/>
    </row>
    <row r="5" spans="1:15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J5" s="44"/>
      <c r="N5" s="43"/>
    </row>
    <row r="6" spans="1:15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J6" s="44"/>
      <c r="N6" s="43"/>
    </row>
    <row r="7" spans="1:15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J7" s="44"/>
      <c r="N7" s="43"/>
    </row>
    <row r="8" spans="1:15" x14ac:dyDescent="0.4">
      <c r="J8" s="44"/>
      <c r="N8" s="43"/>
    </row>
    <row r="9" spans="1:15" x14ac:dyDescent="0.4">
      <c r="A9" s="46"/>
      <c r="J9" s="44"/>
      <c r="N9" s="43"/>
    </row>
    <row r="10" spans="1:15" ht="18.45" x14ac:dyDescent="0.5">
      <c r="A10" s="47" t="s">
        <v>35</v>
      </c>
      <c r="B10" s="48"/>
      <c r="C10" s="48"/>
      <c r="D10" s="48"/>
      <c r="E10" s="48"/>
      <c r="F10" s="48"/>
      <c r="G10" s="48"/>
      <c r="J10" s="44"/>
      <c r="K10" s="43"/>
    </row>
    <row r="11" spans="1:15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2" t="s">
        <v>36</v>
      </c>
      <c r="I11" s="43" t="s">
        <v>55</v>
      </c>
      <c r="J11" s="44" t="s">
        <v>37</v>
      </c>
      <c r="K11" s="42" t="s">
        <v>38</v>
      </c>
      <c r="L11" s="45" t="s">
        <v>39</v>
      </c>
      <c r="M11" s="45" t="s">
        <v>40</v>
      </c>
      <c r="N11" s="43" t="s">
        <v>41</v>
      </c>
      <c r="O11" s="42" t="s">
        <v>42</v>
      </c>
    </row>
    <row r="12" spans="1:15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4">
        <f>SUM(B12:G12)</f>
        <v>1850</v>
      </c>
      <c r="I12" s="37">
        <f>'2021 Budget'!B6</f>
        <v>2500</v>
      </c>
      <c r="J12" s="44">
        <f t="shared" ref="J12:J21" si="0">I12-H12</f>
        <v>650</v>
      </c>
      <c r="K12" s="44">
        <f t="shared" ref="K12:K21" si="1">I12-H12</f>
        <v>650</v>
      </c>
      <c r="L12" s="45">
        <f t="shared" ref="L12:L21" si="2">K12/I12</f>
        <v>0.26</v>
      </c>
      <c r="N12" s="39"/>
      <c r="O12" s="42" t="s">
        <v>113</v>
      </c>
    </row>
    <row r="13" spans="1:15" x14ac:dyDescent="0.4">
      <c r="A13" s="42" t="s">
        <v>44</v>
      </c>
      <c r="B13" s="43"/>
      <c r="C13" s="43"/>
      <c r="D13" s="43"/>
      <c r="E13" s="43"/>
      <c r="F13" s="43"/>
      <c r="G13" s="43"/>
      <c r="H13" s="44">
        <f t="shared" ref="H13:H20" si="3">SUM(B13:G13)</f>
        <v>0</v>
      </c>
      <c r="I13" s="37">
        <f>'2021 Budget'!B7</f>
        <v>500</v>
      </c>
      <c r="J13" s="44">
        <f t="shared" si="0"/>
        <v>500</v>
      </c>
      <c r="K13" s="44">
        <f t="shared" si="1"/>
        <v>500</v>
      </c>
      <c r="L13" s="45">
        <f t="shared" si="2"/>
        <v>1</v>
      </c>
      <c r="N13" s="39"/>
    </row>
    <row r="14" spans="1:15" x14ac:dyDescent="0.4">
      <c r="A14" s="42" t="s">
        <v>45</v>
      </c>
      <c r="B14" s="43"/>
      <c r="C14" s="43"/>
      <c r="D14" s="43"/>
      <c r="E14" s="43"/>
      <c r="F14" s="43"/>
      <c r="G14" s="43"/>
      <c r="H14" s="44">
        <f t="shared" si="3"/>
        <v>0</v>
      </c>
      <c r="I14" s="37">
        <f>'2021 Budget'!B8</f>
        <v>500</v>
      </c>
      <c r="J14" s="44">
        <f t="shared" si="0"/>
        <v>500</v>
      </c>
      <c r="K14" s="44">
        <f t="shared" si="1"/>
        <v>500</v>
      </c>
      <c r="L14" s="45">
        <f t="shared" si="2"/>
        <v>1</v>
      </c>
      <c r="N14" s="39"/>
    </row>
    <row r="15" spans="1:15" x14ac:dyDescent="0.4">
      <c r="A15" s="42" t="s">
        <v>60</v>
      </c>
      <c r="B15" s="43"/>
      <c r="C15" s="43"/>
      <c r="D15" s="43"/>
      <c r="E15" s="43"/>
      <c r="F15" s="43"/>
      <c r="G15" s="43"/>
      <c r="H15" s="44">
        <f t="shared" si="3"/>
        <v>0</v>
      </c>
      <c r="I15" s="37">
        <f>'2021 Budget'!B9</f>
        <v>500</v>
      </c>
      <c r="J15" s="44">
        <f t="shared" si="0"/>
        <v>500</v>
      </c>
      <c r="K15" s="44">
        <f t="shared" si="1"/>
        <v>500</v>
      </c>
      <c r="L15" s="45">
        <f t="shared" si="2"/>
        <v>1</v>
      </c>
      <c r="N15" s="39"/>
    </row>
    <row r="16" spans="1:15" x14ac:dyDescent="0.4">
      <c r="A16" s="42" t="s">
        <v>46</v>
      </c>
      <c r="B16" s="43"/>
      <c r="C16" s="43"/>
      <c r="D16" s="43"/>
      <c r="E16" s="43"/>
      <c r="F16" s="43"/>
      <c r="G16" s="43"/>
      <c r="H16" s="44">
        <f t="shared" si="3"/>
        <v>0</v>
      </c>
      <c r="I16" s="37">
        <f>'2021 Budget'!B10</f>
        <v>5000</v>
      </c>
      <c r="J16" s="44">
        <f t="shared" si="0"/>
        <v>5000</v>
      </c>
      <c r="K16" s="44">
        <f t="shared" si="1"/>
        <v>5000</v>
      </c>
      <c r="L16" s="45">
        <f t="shared" si="2"/>
        <v>1</v>
      </c>
      <c r="N16" s="39"/>
    </row>
    <row r="17" spans="1:15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4">
        <f t="shared" si="3"/>
        <v>500</v>
      </c>
      <c r="I17" s="37">
        <f>'2021 Budget'!B11</f>
        <v>2000</v>
      </c>
      <c r="J17" s="44">
        <f t="shared" si="0"/>
        <v>1500</v>
      </c>
      <c r="K17" s="44">
        <f t="shared" si="1"/>
        <v>1500</v>
      </c>
      <c r="L17" s="45">
        <f t="shared" si="2"/>
        <v>0.75</v>
      </c>
      <c r="N17" s="39"/>
    </row>
    <row r="18" spans="1:15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4">
        <f t="shared" si="3"/>
        <v>300</v>
      </c>
      <c r="I18" s="37">
        <f>'2021 Budget'!B12</f>
        <v>1500</v>
      </c>
      <c r="J18" s="44">
        <f t="shared" si="0"/>
        <v>1200</v>
      </c>
      <c r="K18" s="44">
        <f t="shared" si="1"/>
        <v>1200</v>
      </c>
      <c r="L18" s="45">
        <f t="shared" si="2"/>
        <v>0.8</v>
      </c>
      <c r="N18" s="39"/>
    </row>
    <row r="19" spans="1:15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4">
        <f t="shared" si="3"/>
        <v>250</v>
      </c>
      <c r="I19" s="37">
        <f>'2021 Budget'!B13</f>
        <v>3000</v>
      </c>
      <c r="J19" s="44">
        <f t="shared" si="0"/>
        <v>2750</v>
      </c>
      <c r="K19" s="44">
        <f t="shared" si="1"/>
        <v>2750</v>
      </c>
      <c r="L19" s="45">
        <f t="shared" si="2"/>
        <v>0.91666666666666663</v>
      </c>
      <c r="N19" s="39"/>
    </row>
    <row r="20" spans="1:15" x14ac:dyDescent="0.4">
      <c r="A20" s="42" t="s">
        <v>18</v>
      </c>
      <c r="B20" s="43"/>
      <c r="C20" s="43"/>
      <c r="D20" s="43"/>
      <c r="E20" s="43"/>
      <c r="F20" s="43"/>
      <c r="G20" s="43"/>
      <c r="H20" s="44">
        <f t="shared" si="3"/>
        <v>0</v>
      </c>
      <c r="I20" s="37">
        <f>'2021 Budget'!B14</f>
        <v>4506.9999999999964</v>
      </c>
      <c r="J20" s="44">
        <f t="shared" si="0"/>
        <v>4506.9999999999964</v>
      </c>
      <c r="K20" s="44">
        <f t="shared" si="1"/>
        <v>4506.9999999999964</v>
      </c>
      <c r="L20" s="45">
        <f t="shared" si="2"/>
        <v>1</v>
      </c>
      <c r="N20" s="43"/>
    </row>
    <row r="21" spans="1:15" x14ac:dyDescent="0.4">
      <c r="A21" s="49" t="s">
        <v>0</v>
      </c>
      <c r="B21" s="40">
        <f t="shared" ref="B21:I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v>0</v>
      </c>
      <c r="H21" s="55">
        <f t="shared" si="4"/>
        <v>2900</v>
      </c>
      <c r="I21" s="38">
        <f t="shared" si="4"/>
        <v>20006.999999999996</v>
      </c>
      <c r="J21" s="41">
        <f t="shared" si="0"/>
        <v>17106.999999999996</v>
      </c>
      <c r="K21" s="41">
        <f t="shared" si="1"/>
        <v>17106.999999999996</v>
      </c>
      <c r="L21" s="50">
        <f t="shared" si="2"/>
        <v>0.85505073224371464</v>
      </c>
      <c r="M21" s="51"/>
      <c r="N21" s="40"/>
      <c r="O21" s="52"/>
    </row>
    <row r="24" spans="1:15" x14ac:dyDescent="0.4">
      <c r="A24" s="53" t="s">
        <v>51</v>
      </c>
    </row>
    <row r="25" spans="1:15" x14ac:dyDescent="0.4">
      <c r="A25" s="53" t="s">
        <v>52</v>
      </c>
    </row>
    <row r="26" spans="1:15" x14ac:dyDescent="0.4">
      <c r="A26" s="53" t="s">
        <v>53</v>
      </c>
    </row>
    <row r="27" spans="1:15" x14ac:dyDescent="0.4">
      <c r="A27" s="53" t="s">
        <v>54</v>
      </c>
    </row>
    <row r="28" spans="1:15" x14ac:dyDescent="0.4">
      <c r="J28" s="45"/>
    </row>
    <row r="29" spans="1:15" x14ac:dyDescent="0.4">
      <c r="A29" s="54" t="s">
        <v>49</v>
      </c>
    </row>
    <row r="30" spans="1:15" x14ac:dyDescent="0.4">
      <c r="A30" s="46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190F-8414-43F4-806F-10D83050DFFC}">
  <dimension ref="A1:P30"/>
  <sheetViews>
    <sheetView workbookViewId="0">
      <selection activeCell="H22" sqref="H22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8" width="12.15234375" style="42" customWidth="1"/>
    <col min="9" max="9" width="11.53515625" style="42" bestFit="1" customWidth="1"/>
    <col min="10" max="10" width="25.3046875" style="42" customWidth="1"/>
    <col min="11" max="11" width="17.3828125" style="42" bestFit="1" customWidth="1"/>
    <col min="12" max="12" width="14.53515625" style="42" bestFit="1" customWidth="1"/>
    <col min="13" max="13" width="13.15234375" style="45" customWidth="1"/>
    <col min="14" max="14" width="11.69140625" style="45" bestFit="1" customWidth="1"/>
    <col min="15" max="15" width="20.3046875" style="42" bestFit="1" customWidth="1"/>
    <col min="16" max="16" width="33.3828125" style="42" bestFit="1" customWidth="1"/>
    <col min="17" max="16384" width="9.15234375" style="42"/>
  </cols>
  <sheetData>
    <row r="1" spans="1:16" x14ac:dyDescent="0.4">
      <c r="A1" s="42" t="s">
        <v>106</v>
      </c>
      <c r="K1" s="44"/>
      <c r="O1" s="43"/>
    </row>
    <row r="2" spans="1:16" x14ac:dyDescent="0.4">
      <c r="K2" s="44"/>
      <c r="O2" s="43"/>
    </row>
    <row r="3" spans="1:16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K3" s="44"/>
      <c r="O3" s="43"/>
    </row>
    <row r="4" spans="1:16" x14ac:dyDescent="0.4">
      <c r="B4" s="36"/>
      <c r="C4" s="36"/>
      <c r="D4" s="36"/>
      <c r="E4" s="36"/>
      <c r="F4" s="36"/>
      <c r="G4" s="36"/>
      <c r="H4" s="36"/>
      <c r="K4" s="44"/>
      <c r="O4" s="43"/>
    </row>
    <row r="5" spans="1:16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K5" s="44"/>
      <c r="O5" s="43"/>
    </row>
    <row r="6" spans="1:16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K6" s="44"/>
      <c r="O6" s="43"/>
    </row>
    <row r="7" spans="1:16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K7" s="44"/>
      <c r="O7" s="43"/>
    </row>
    <row r="8" spans="1:16" x14ac:dyDescent="0.4">
      <c r="K8" s="44"/>
      <c r="O8" s="43"/>
    </row>
    <row r="9" spans="1:16" x14ac:dyDescent="0.4">
      <c r="A9" s="46"/>
      <c r="K9" s="44"/>
      <c r="O9" s="43"/>
    </row>
    <row r="10" spans="1:16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K10" s="44"/>
      <c r="L10" s="43"/>
    </row>
    <row r="11" spans="1:16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2" t="s">
        <v>36</v>
      </c>
      <c r="J11" s="43" t="s">
        <v>55</v>
      </c>
      <c r="K11" s="44" t="s">
        <v>37</v>
      </c>
      <c r="L11" s="42" t="s">
        <v>38</v>
      </c>
      <c r="M11" s="45" t="s">
        <v>39</v>
      </c>
      <c r="N11" s="45" t="s">
        <v>40</v>
      </c>
      <c r="O11" s="43" t="s">
        <v>41</v>
      </c>
      <c r="P11" s="42" t="s">
        <v>42</v>
      </c>
    </row>
    <row r="12" spans="1:16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4">
        <f>SUM(B12:H12)</f>
        <v>1850</v>
      </c>
      <c r="J12" s="37">
        <f>'2021 Budget'!B6</f>
        <v>2500</v>
      </c>
      <c r="K12" s="44">
        <f t="shared" ref="K12:K21" si="0">J12-I12</f>
        <v>650</v>
      </c>
      <c r="L12" s="44">
        <f t="shared" ref="L12:L21" si="1">J12-I12</f>
        <v>650</v>
      </c>
      <c r="M12" s="45">
        <f t="shared" ref="M12:M21" si="2">L12/J12</f>
        <v>0.26</v>
      </c>
      <c r="O12" s="39"/>
    </row>
    <row r="13" spans="1:16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4">
        <f t="shared" ref="I13:I21" si="3">SUM(B13:H13)</f>
        <v>0</v>
      </c>
      <c r="J13" s="37">
        <f>'2021 Budget'!B7</f>
        <v>500</v>
      </c>
      <c r="K13" s="44">
        <f t="shared" si="0"/>
        <v>500</v>
      </c>
      <c r="L13" s="44">
        <f t="shared" si="1"/>
        <v>500</v>
      </c>
      <c r="M13" s="45">
        <f t="shared" si="2"/>
        <v>1</v>
      </c>
      <c r="O13" s="39"/>
    </row>
    <row r="14" spans="1:16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4">
        <f t="shared" si="3"/>
        <v>0</v>
      </c>
      <c r="J14" s="37">
        <f>'2021 Budget'!B8</f>
        <v>500</v>
      </c>
      <c r="K14" s="44">
        <f t="shared" si="0"/>
        <v>500</v>
      </c>
      <c r="L14" s="44">
        <f t="shared" si="1"/>
        <v>500</v>
      </c>
      <c r="M14" s="45">
        <f t="shared" si="2"/>
        <v>1</v>
      </c>
      <c r="O14" s="39"/>
    </row>
    <row r="15" spans="1:16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4">
        <f t="shared" si="3"/>
        <v>0</v>
      </c>
      <c r="J15" s="37">
        <f>'2021 Budget'!B9</f>
        <v>500</v>
      </c>
      <c r="K15" s="44">
        <f t="shared" si="0"/>
        <v>500</v>
      </c>
      <c r="L15" s="44">
        <f t="shared" si="1"/>
        <v>500</v>
      </c>
      <c r="M15" s="45">
        <f t="shared" si="2"/>
        <v>1</v>
      </c>
      <c r="O15" s="39"/>
    </row>
    <row r="16" spans="1:16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4">
        <f t="shared" si="3"/>
        <v>2100</v>
      </c>
      <c r="J16" s="37">
        <f>'2021 Budget'!B10</f>
        <v>5000</v>
      </c>
      <c r="K16" s="44">
        <f t="shared" si="0"/>
        <v>2900</v>
      </c>
      <c r="L16" s="44">
        <f t="shared" si="1"/>
        <v>2900</v>
      </c>
      <c r="M16" s="45">
        <f t="shared" si="2"/>
        <v>0.57999999999999996</v>
      </c>
      <c r="O16" s="39" t="s">
        <v>108</v>
      </c>
    </row>
    <row r="17" spans="1:16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4">
        <f t="shared" si="3"/>
        <v>500</v>
      </c>
      <c r="J17" s="37">
        <f>'2021 Budget'!B11</f>
        <v>2000</v>
      </c>
      <c r="K17" s="44">
        <f t="shared" si="0"/>
        <v>1500</v>
      </c>
      <c r="L17" s="44">
        <f t="shared" si="1"/>
        <v>1500</v>
      </c>
      <c r="M17" s="45">
        <f t="shared" si="2"/>
        <v>0.75</v>
      </c>
      <c r="O17" s="39"/>
    </row>
    <row r="18" spans="1:16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4">
        <f t="shared" si="3"/>
        <v>300</v>
      </c>
      <c r="J18" s="37">
        <f>'2021 Budget'!B12</f>
        <v>1500</v>
      </c>
      <c r="K18" s="44">
        <f t="shared" si="0"/>
        <v>1200</v>
      </c>
      <c r="L18" s="44">
        <f t="shared" si="1"/>
        <v>1200</v>
      </c>
      <c r="M18" s="45">
        <f t="shared" si="2"/>
        <v>0.8</v>
      </c>
      <c r="O18" s="39"/>
    </row>
    <row r="19" spans="1:16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4">
        <f t="shared" si="3"/>
        <v>250</v>
      </c>
      <c r="J19" s="37">
        <f>'2021 Budget'!B13</f>
        <v>3000</v>
      </c>
      <c r="K19" s="44">
        <f t="shared" si="0"/>
        <v>2750</v>
      </c>
      <c r="L19" s="44">
        <f t="shared" si="1"/>
        <v>2750</v>
      </c>
      <c r="M19" s="45">
        <f t="shared" si="2"/>
        <v>0.91666666666666663</v>
      </c>
      <c r="O19" s="39"/>
    </row>
    <row r="20" spans="1:16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4">
        <f t="shared" si="3"/>
        <v>0</v>
      </c>
      <c r="J20" s="37">
        <f>'2021 Budget'!B14</f>
        <v>4506.9999999999964</v>
      </c>
      <c r="K20" s="44">
        <f t="shared" si="0"/>
        <v>4506.9999999999964</v>
      </c>
      <c r="L20" s="44">
        <f t="shared" si="1"/>
        <v>4506.9999999999964</v>
      </c>
      <c r="M20" s="45">
        <f t="shared" si="2"/>
        <v>1</v>
      </c>
      <c r="O20" s="43"/>
    </row>
    <row r="21" spans="1:16" x14ac:dyDescent="0.4">
      <c r="A21" s="49" t="s">
        <v>0</v>
      </c>
      <c r="B21" s="40">
        <f t="shared" ref="B21:J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3"/>
        <v>5000</v>
      </c>
      <c r="J21" s="38">
        <f t="shared" si="4"/>
        <v>20006.999999999996</v>
      </c>
      <c r="K21" s="41">
        <f t="shared" si="0"/>
        <v>15006.999999999996</v>
      </c>
      <c r="L21" s="41">
        <f t="shared" si="1"/>
        <v>15006.999999999996</v>
      </c>
      <c r="M21" s="50">
        <f t="shared" si="2"/>
        <v>0.75008746938571491</v>
      </c>
      <c r="N21" s="51"/>
      <c r="O21" s="40"/>
      <c r="P21" s="52"/>
    </row>
    <row r="24" spans="1:16" x14ac:dyDescent="0.4">
      <c r="A24" s="53" t="s">
        <v>51</v>
      </c>
    </row>
    <row r="25" spans="1:16" x14ac:dyDescent="0.4">
      <c r="A25" s="53" t="s">
        <v>52</v>
      </c>
    </row>
    <row r="26" spans="1:16" x14ac:dyDescent="0.4">
      <c r="A26" s="53" t="s">
        <v>53</v>
      </c>
    </row>
    <row r="27" spans="1:16" x14ac:dyDescent="0.4">
      <c r="A27" s="53" t="s">
        <v>54</v>
      </c>
    </row>
    <row r="28" spans="1:16" x14ac:dyDescent="0.4">
      <c r="K28" s="45"/>
    </row>
    <row r="29" spans="1:16" x14ac:dyDescent="0.4">
      <c r="A29" s="54" t="s">
        <v>49</v>
      </c>
    </row>
    <row r="30" spans="1:16" x14ac:dyDescent="0.4">
      <c r="A30" s="46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71D-7A06-4E97-AA2E-B69F4EE74EB5}">
  <dimension ref="A1:Q30"/>
  <sheetViews>
    <sheetView tabSelected="1" workbookViewId="0">
      <selection activeCell="I24" sqref="I24"/>
    </sheetView>
  </sheetViews>
  <sheetFormatPr defaultColWidth="9.15234375" defaultRowHeight="14.6" x14ac:dyDescent="0.4"/>
  <cols>
    <col min="1" max="1" width="38" style="42" bestFit="1" customWidth="1"/>
    <col min="2" max="2" width="12.15234375" style="42" bestFit="1" customWidth="1"/>
    <col min="3" max="9" width="12.15234375" style="42" customWidth="1"/>
    <col min="10" max="10" width="11.53515625" style="42" bestFit="1" customWidth="1"/>
    <col min="11" max="11" width="25.3046875" style="42" customWidth="1"/>
    <col min="12" max="12" width="17.3828125" style="42" bestFit="1" customWidth="1"/>
    <col min="13" max="13" width="14.53515625" style="42" bestFit="1" customWidth="1"/>
    <col min="14" max="14" width="13.15234375" style="45" customWidth="1"/>
    <col min="15" max="15" width="11.69140625" style="45" bestFit="1" customWidth="1"/>
    <col min="16" max="16" width="20.3046875" style="42" bestFit="1" customWidth="1"/>
    <col min="17" max="17" width="33.3828125" style="42" bestFit="1" customWidth="1"/>
    <col min="18" max="16384" width="9.15234375" style="42"/>
  </cols>
  <sheetData>
    <row r="1" spans="1:17" x14ac:dyDescent="0.4">
      <c r="A1" s="42" t="s">
        <v>109</v>
      </c>
      <c r="L1" s="44"/>
      <c r="P1" s="43"/>
    </row>
    <row r="2" spans="1:17" x14ac:dyDescent="0.4">
      <c r="L2" s="44"/>
      <c r="P2" s="43"/>
    </row>
    <row r="3" spans="1:17" ht="18.45" x14ac:dyDescent="0.5">
      <c r="A3" s="47" t="s">
        <v>62</v>
      </c>
      <c r="B3" s="47"/>
      <c r="C3" s="47"/>
      <c r="D3" s="47"/>
      <c r="E3" s="47"/>
      <c r="F3" s="47"/>
      <c r="G3" s="47"/>
      <c r="H3" s="47"/>
      <c r="I3" s="47"/>
      <c r="L3" s="44"/>
      <c r="P3" s="43"/>
    </row>
    <row r="4" spans="1:17" x14ac:dyDescent="0.4">
      <c r="B4" s="36"/>
      <c r="C4" s="36"/>
      <c r="D4" s="36"/>
      <c r="E4" s="36"/>
      <c r="F4" s="36"/>
      <c r="G4" s="36"/>
      <c r="H4" s="36"/>
      <c r="I4" s="36"/>
      <c r="L4" s="44"/>
      <c r="P4" s="43"/>
    </row>
    <row r="5" spans="1:17" x14ac:dyDescent="0.4">
      <c r="A5" s="42" t="s">
        <v>79</v>
      </c>
      <c r="B5" s="56">
        <f>'2021 Budget'!C38</f>
        <v>2925.0499999999993</v>
      </c>
      <c r="C5" s="56"/>
      <c r="D5" s="56"/>
      <c r="E5" s="56"/>
      <c r="F5" s="56"/>
      <c r="G5" s="56"/>
      <c r="H5" s="56"/>
      <c r="I5" s="56"/>
      <c r="L5" s="44"/>
      <c r="P5" s="43"/>
    </row>
    <row r="6" spans="1:17" x14ac:dyDescent="0.4">
      <c r="A6" s="42" t="s">
        <v>94</v>
      </c>
      <c r="B6" s="44">
        <f>'2021 Budget'!C35</f>
        <v>17081.949999999997</v>
      </c>
      <c r="C6" s="44"/>
      <c r="D6" s="44"/>
      <c r="E6" s="44"/>
      <c r="F6" s="44"/>
      <c r="G6" s="44"/>
      <c r="H6" s="44"/>
      <c r="I6" s="44"/>
      <c r="L6" s="44"/>
      <c r="P6" s="43"/>
    </row>
    <row r="7" spans="1:17" x14ac:dyDescent="0.4">
      <c r="A7" s="57" t="s">
        <v>63</v>
      </c>
      <c r="B7" s="58">
        <f>B5+B6</f>
        <v>20006.999999999996</v>
      </c>
      <c r="C7" s="58"/>
      <c r="D7" s="58"/>
      <c r="E7" s="58"/>
      <c r="F7" s="58"/>
      <c r="G7" s="58"/>
      <c r="H7" s="58"/>
      <c r="I7" s="58"/>
      <c r="L7" s="44"/>
      <c r="P7" s="43"/>
    </row>
    <row r="8" spans="1:17" x14ac:dyDescent="0.4">
      <c r="L8" s="44"/>
      <c r="P8" s="43"/>
    </row>
    <row r="9" spans="1:17" x14ac:dyDescent="0.4">
      <c r="A9" s="46"/>
      <c r="L9" s="44"/>
      <c r="P9" s="43"/>
    </row>
    <row r="10" spans="1:17" ht="18.45" x14ac:dyDescent="0.5">
      <c r="A10" s="47" t="s">
        <v>35</v>
      </c>
      <c r="B10" s="48"/>
      <c r="C10" s="48"/>
      <c r="D10" s="48"/>
      <c r="E10" s="48"/>
      <c r="F10" s="48"/>
      <c r="G10" s="48"/>
      <c r="H10" s="48"/>
      <c r="I10" s="48"/>
      <c r="L10" s="44"/>
      <c r="M10" s="43"/>
    </row>
    <row r="11" spans="1:17" x14ac:dyDescent="0.4">
      <c r="B11" s="43" t="s">
        <v>69</v>
      </c>
      <c r="C11" s="43" t="s">
        <v>81</v>
      </c>
      <c r="D11" s="43" t="s">
        <v>87</v>
      </c>
      <c r="E11" s="43" t="s">
        <v>95</v>
      </c>
      <c r="F11" s="43" t="s">
        <v>101</v>
      </c>
      <c r="G11" s="43" t="s">
        <v>105</v>
      </c>
      <c r="H11" s="43" t="s">
        <v>107</v>
      </c>
      <c r="I11" s="43" t="s">
        <v>110</v>
      </c>
      <c r="J11" s="42" t="s">
        <v>36</v>
      </c>
      <c r="K11" s="43" t="s">
        <v>55</v>
      </c>
      <c r="L11" s="44" t="s">
        <v>37</v>
      </c>
      <c r="M11" s="42" t="s">
        <v>38</v>
      </c>
      <c r="N11" s="45" t="s">
        <v>39</v>
      </c>
      <c r="O11" s="45" t="s">
        <v>40</v>
      </c>
      <c r="P11" s="43" t="s">
        <v>41</v>
      </c>
      <c r="Q11" s="42" t="s">
        <v>42</v>
      </c>
    </row>
    <row r="12" spans="1:17" x14ac:dyDescent="0.4">
      <c r="A12" s="42" t="s">
        <v>43</v>
      </c>
      <c r="B12" s="43">
        <v>600</v>
      </c>
      <c r="C12" s="43">
        <v>200</v>
      </c>
      <c r="D12" s="43">
        <v>450</v>
      </c>
      <c r="E12" s="43">
        <v>250</v>
      </c>
      <c r="F12" s="43">
        <v>150</v>
      </c>
      <c r="G12" s="43">
        <v>200</v>
      </c>
      <c r="H12" s="43"/>
      <c r="I12" s="43"/>
      <c r="J12" s="44">
        <f>SUM(B12:I12)</f>
        <v>1850</v>
      </c>
      <c r="K12" s="37">
        <f>'2021 Budget'!B6</f>
        <v>2500</v>
      </c>
      <c r="L12" s="44">
        <f t="shared" ref="L12:L21" si="0">K12-J12</f>
        <v>650</v>
      </c>
      <c r="M12" s="44">
        <f t="shared" ref="M12:M21" si="1">K12-J12</f>
        <v>650</v>
      </c>
      <c r="N12" s="45">
        <f t="shared" ref="N12:N21" si="2">M12/K12</f>
        <v>0.26</v>
      </c>
      <c r="P12" s="39"/>
    </row>
    <row r="13" spans="1:17" x14ac:dyDescent="0.4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4">
        <f t="shared" ref="J13:J20" si="3">SUM(B13:I13)</f>
        <v>0</v>
      </c>
      <c r="K13" s="37">
        <f>'2021 Budget'!B7</f>
        <v>500</v>
      </c>
      <c r="L13" s="44">
        <f t="shared" si="0"/>
        <v>500</v>
      </c>
      <c r="M13" s="44">
        <f t="shared" si="1"/>
        <v>500</v>
      </c>
      <c r="N13" s="45">
        <f t="shared" si="2"/>
        <v>1</v>
      </c>
      <c r="P13" s="39"/>
    </row>
    <row r="14" spans="1:17" x14ac:dyDescent="0.4">
      <c r="A14" s="42" t="s">
        <v>45</v>
      </c>
      <c r="B14" s="43"/>
      <c r="C14" s="43"/>
      <c r="D14" s="43"/>
      <c r="E14" s="43"/>
      <c r="F14" s="43"/>
      <c r="G14" s="43"/>
      <c r="H14" s="43"/>
      <c r="I14" s="43"/>
      <c r="J14" s="44">
        <f t="shared" si="3"/>
        <v>0</v>
      </c>
      <c r="K14" s="37">
        <f>'2021 Budget'!B8</f>
        <v>500</v>
      </c>
      <c r="L14" s="44">
        <f t="shared" si="0"/>
        <v>500</v>
      </c>
      <c r="M14" s="44">
        <f t="shared" si="1"/>
        <v>500</v>
      </c>
      <c r="N14" s="45">
        <f t="shared" si="2"/>
        <v>1</v>
      </c>
      <c r="P14" s="39"/>
    </row>
    <row r="15" spans="1:17" x14ac:dyDescent="0.4">
      <c r="A15" s="42" t="s">
        <v>60</v>
      </c>
      <c r="B15" s="43"/>
      <c r="C15" s="43"/>
      <c r="D15" s="43"/>
      <c r="E15" s="43"/>
      <c r="F15" s="43"/>
      <c r="G15" s="43"/>
      <c r="H15" s="43"/>
      <c r="I15" s="43"/>
      <c r="J15" s="44">
        <f t="shared" si="3"/>
        <v>0</v>
      </c>
      <c r="K15" s="37">
        <f>'2021 Budget'!B9</f>
        <v>500</v>
      </c>
      <c r="L15" s="44">
        <f t="shared" si="0"/>
        <v>500</v>
      </c>
      <c r="M15" s="44">
        <f t="shared" si="1"/>
        <v>500</v>
      </c>
      <c r="N15" s="45">
        <f t="shared" si="2"/>
        <v>1</v>
      </c>
      <c r="P15" s="39"/>
    </row>
    <row r="16" spans="1:17" x14ac:dyDescent="0.4">
      <c r="A16" s="42" t="s">
        <v>46</v>
      </c>
      <c r="B16" s="43"/>
      <c r="C16" s="43"/>
      <c r="D16" s="43"/>
      <c r="E16" s="43"/>
      <c r="F16" s="43"/>
      <c r="G16" s="43"/>
      <c r="H16" s="43">
        <v>2100</v>
      </c>
      <c r="I16" s="43">
        <v>2800</v>
      </c>
      <c r="J16" s="44">
        <f t="shared" si="3"/>
        <v>4900</v>
      </c>
      <c r="K16" s="37">
        <f>'2021 Budget'!B10</f>
        <v>5000</v>
      </c>
      <c r="L16" s="44">
        <f t="shared" si="0"/>
        <v>100</v>
      </c>
      <c r="M16" s="44">
        <f t="shared" si="1"/>
        <v>100</v>
      </c>
      <c r="N16" s="45">
        <f t="shared" si="2"/>
        <v>0.02</v>
      </c>
      <c r="P16" s="39" t="s">
        <v>111</v>
      </c>
    </row>
    <row r="17" spans="1:17" x14ac:dyDescent="0.4">
      <c r="A17" s="42" t="s">
        <v>47</v>
      </c>
      <c r="B17" s="43">
        <v>300</v>
      </c>
      <c r="C17" s="43"/>
      <c r="D17" s="43"/>
      <c r="E17" s="43">
        <v>100</v>
      </c>
      <c r="F17" s="43">
        <v>100</v>
      </c>
      <c r="G17" s="43"/>
      <c r="H17" s="43"/>
      <c r="I17" s="43"/>
      <c r="J17" s="44">
        <f t="shared" si="3"/>
        <v>500</v>
      </c>
      <c r="K17" s="37">
        <f>'2021 Budget'!B11</f>
        <v>2000</v>
      </c>
      <c r="L17" s="44">
        <f t="shared" si="0"/>
        <v>1500</v>
      </c>
      <c r="M17" s="44">
        <f t="shared" si="1"/>
        <v>1500</v>
      </c>
      <c r="N17" s="45">
        <f t="shared" si="2"/>
        <v>0.75</v>
      </c>
      <c r="P17" s="39"/>
    </row>
    <row r="18" spans="1:17" x14ac:dyDescent="0.4">
      <c r="A18" s="42" t="s">
        <v>48</v>
      </c>
      <c r="B18" s="43">
        <v>50</v>
      </c>
      <c r="C18" s="43"/>
      <c r="D18" s="43">
        <v>100</v>
      </c>
      <c r="E18" s="43">
        <v>150</v>
      </c>
      <c r="F18" s="43"/>
      <c r="G18" s="43"/>
      <c r="H18" s="43"/>
      <c r="I18" s="43"/>
      <c r="J18" s="44">
        <f t="shared" si="3"/>
        <v>300</v>
      </c>
      <c r="K18" s="37">
        <f>'2021 Budget'!B12</f>
        <v>1500</v>
      </c>
      <c r="L18" s="44">
        <f t="shared" si="0"/>
        <v>1200</v>
      </c>
      <c r="M18" s="44">
        <f t="shared" si="1"/>
        <v>1200</v>
      </c>
      <c r="N18" s="45">
        <f t="shared" si="2"/>
        <v>0.8</v>
      </c>
      <c r="P18" s="39"/>
    </row>
    <row r="19" spans="1:17" x14ac:dyDescent="0.4">
      <c r="A19" s="42" t="s">
        <v>56</v>
      </c>
      <c r="B19" s="43"/>
      <c r="C19" s="43"/>
      <c r="D19" s="43">
        <v>250</v>
      </c>
      <c r="E19" s="43"/>
      <c r="F19" s="43"/>
      <c r="G19" s="43"/>
      <c r="H19" s="43"/>
      <c r="I19" s="43">
        <v>2800</v>
      </c>
      <c r="J19" s="44">
        <f t="shared" si="3"/>
        <v>3050</v>
      </c>
      <c r="K19" s="37">
        <f>'2021 Budget'!B13</f>
        <v>3000</v>
      </c>
      <c r="L19" s="44">
        <f t="shared" si="0"/>
        <v>-50</v>
      </c>
      <c r="M19" s="44">
        <f t="shared" si="1"/>
        <v>-50</v>
      </c>
      <c r="N19" s="45">
        <f t="shared" si="2"/>
        <v>-1.6666666666666666E-2</v>
      </c>
      <c r="P19" s="39" t="s">
        <v>112</v>
      </c>
    </row>
    <row r="20" spans="1:17" x14ac:dyDescent="0.4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>
        <f t="shared" si="3"/>
        <v>0</v>
      </c>
      <c r="K20" s="37">
        <f>'2021 Budget'!B14</f>
        <v>4506.9999999999964</v>
      </c>
      <c r="L20" s="44">
        <f t="shared" si="0"/>
        <v>4506.9999999999964</v>
      </c>
      <c r="M20" s="44">
        <f t="shared" si="1"/>
        <v>4506.9999999999964</v>
      </c>
      <c r="N20" s="45">
        <f t="shared" si="2"/>
        <v>1</v>
      </c>
      <c r="P20" s="43"/>
    </row>
    <row r="21" spans="1:17" x14ac:dyDescent="0.4">
      <c r="A21" s="49" t="s">
        <v>0</v>
      </c>
      <c r="B21" s="40">
        <f t="shared" ref="B21:K21" si="4">SUM(B12:B20)</f>
        <v>950</v>
      </c>
      <c r="C21" s="40">
        <f t="shared" si="4"/>
        <v>200</v>
      </c>
      <c r="D21" s="40">
        <f t="shared" si="4"/>
        <v>800</v>
      </c>
      <c r="E21" s="40">
        <f t="shared" si="4"/>
        <v>500</v>
      </c>
      <c r="F21" s="40">
        <f t="shared" si="4"/>
        <v>250</v>
      </c>
      <c r="G21" s="40">
        <f t="shared" si="4"/>
        <v>200</v>
      </c>
      <c r="H21" s="40">
        <f t="shared" si="4"/>
        <v>2100</v>
      </c>
      <c r="I21" s="40">
        <f t="shared" si="4"/>
        <v>5600</v>
      </c>
      <c r="J21" s="40">
        <f t="shared" si="4"/>
        <v>10600</v>
      </c>
      <c r="K21" s="38">
        <f t="shared" si="4"/>
        <v>20006.999999999996</v>
      </c>
      <c r="L21" s="41">
        <f t="shared" si="0"/>
        <v>9406.9999999999964</v>
      </c>
      <c r="M21" s="41">
        <f t="shared" si="1"/>
        <v>9406.9999999999964</v>
      </c>
      <c r="N21" s="50">
        <f t="shared" si="2"/>
        <v>0.47018543509771571</v>
      </c>
      <c r="O21" s="51"/>
      <c r="P21" s="40"/>
      <c r="Q21" s="52"/>
    </row>
    <row r="24" spans="1:17" x14ac:dyDescent="0.4">
      <c r="A24" s="53" t="s">
        <v>51</v>
      </c>
    </row>
    <row r="25" spans="1:17" x14ac:dyDescent="0.4">
      <c r="A25" s="53" t="s">
        <v>52</v>
      </c>
    </row>
    <row r="26" spans="1:17" x14ac:dyDescent="0.4">
      <c r="A26" s="53" t="s">
        <v>53</v>
      </c>
    </row>
    <row r="27" spans="1:17" x14ac:dyDescent="0.4">
      <c r="A27" s="53" t="s">
        <v>54</v>
      </c>
    </row>
    <row r="28" spans="1:17" x14ac:dyDescent="0.4">
      <c r="L28" s="45"/>
    </row>
    <row r="29" spans="1:17" x14ac:dyDescent="0.4">
      <c r="A29" s="54" t="s">
        <v>49</v>
      </c>
    </row>
    <row r="30" spans="1:17" x14ac:dyDescent="0.4">
      <c r="A30" s="4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2021 Budget</vt:lpstr>
      <vt:lpstr>Jan 2021</vt:lpstr>
      <vt:lpstr>Feb 2021</vt:lpstr>
      <vt:lpstr>Mar 2021</vt:lpstr>
      <vt:lpstr>Apr 2021</vt:lpstr>
      <vt:lpstr>May 2021</vt:lpstr>
      <vt:lpstr>June 2021</vt:lpstr>
      <vt:lpstr>July 2021</vt:lpstr>
      <vt:lpstr>Aug 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2021-09-22T21:25:20Z</dcterms:modified>
</cp:coreProperties>
</file>