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M:\sgrc\Projects\HLP_reporting_suite\2022\Financials\"/>
    </mc:Choice>
  </mc:AlternateContent>
  <xr:revisionPtr revIDLastSave="0" documentId="13_ncr:1_{9ADD6AFB-57F8-46E7-9572-D67151C15D06}" xr6:coauthVersionLast="36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2022 Budget" sheetId="23" r:id="rId1"/>
    <sheet name="2021" sheetId="3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3" l="1"/>
  <c r="B8" i="23"/>
  <c r="B9" i="23"/>
  <c r="B10" i="23"/>
  <c r="B11" i="23"/>
  <c r="B12" i="23"/>
  <c r="B13" i="23"/>
  <c r="B6" i="23"/>
  <c r="C37" i="23"/>
  <c r="E7" i="23"/>
  <c r="E8" i="23"/>
  <c r="E9" i="23"/>
  <c r="E10" i="23"/>
  <c r="E11" i="23"/>
  <c r="E12" i="23"/>
  <c r="E13" i="23"/>
  <c r="E6" i="23"/>
  <c r="N21" i="34"/>
  <c r="Q20" i="34"/>
  <c r="R20" i="34" s="1"/>
  <c r="P20" i="34"/>
  <c r="M23" i="34"/>
  <c r="N13" i="34"/>
  <c r="N14" i="34"/>
  <c r="N15" i="34"/>
  <c r="N16" i="34"/>
  <c r="N17" i="34"/>
  <c r="N18" i="34"/>
  <c r="N19" i="34"/>
  <c r="N20" i="34"/>
  <c r="N12" i="34"/>
  <c r="L23" i="34"/>
  <c r="K23" i="34"/>
  <c r="J23" i="34"/>
  <c r="I23" i="34"/>
  <c r="H23" i="34"/>
  <c r="G23" i="34"/>
  <c r="F23" i="34"/>
  <c r="E23" i="34"/>
  <c r="D23" i="34"/>
  <c r="C23" i="34"/>
  <c r="B23" i="34"/>
  <c r="N22" i="34"/>
  <c r="O19" i="34"/>
  <c r="O18" i="34"/>
  <c r="Q18" i="34" s="1"/>
  <c r="R18" i="34" s="1"/>
  <c r="O17" i="34"/>
  <c r="O16" i="34"/>
  <c r="P16" i="34" s="1"/>
  <c r="O15" i="34"/>
  <c r="O14" i="34"/>
  <c r="O13" i="34"/>
  <c r="O12" i="34"/>
  <c r="E17" i="23" l="1"/>
  <c r="N23" i="34"/>
  <c r="P21" i="34"/>
  <c r="Q16" i="34"/>
  <c r="R16" i="34" s="1"/>
  <c r="P19" i="34"/>
  <c r="Q17" i="34"/>
  <c r="R17" i="34" s="1"/>
  <c r="Q21" i="34"/>
  <c r="R21" i="34" s="1"/>
  <c r="Q13" i="34"/>
  <c r="R13" i="34" s="1"/>
  <c r="P15" i="34"/>
  <c r="P14" i="34"/>
  <c r="Q19" i="34"/>
  <c r="R19" i="34" s="1"/>
  <c r="Q15" i="34"/>
  <c r="R15" i="34" s="1"/>
  <c r="Q14" i="34"/>
  <c r="R14" i="34" s="1"/>
  <c r="P17" i="34"/>
  <c r="P12" i="34"/>
  <c r="Q12" i="34"/>
  <c r="R12" i="34" s="1"/>
  <c r="P13" i="34"/>
  <c r="P18" i="34"/>
  <c r="G17" i="23" l="1"/>
  <c r="G37" i="23" l="1"/>
  <c r="E37" i="23"/>
  <c r="B6" i="34" l="1"/>
  <c r="G41" i="23"/>
  <c r="E40" i="23" s="1"/>
  <c r="E41" i="23" s="1"/>
  <c r="C40" i="23" s="1"/>
  <c r="C41" i="23" s="1"/>
  <c r="B17" i="23" s="1"/>
  <c r="B16" i="23" s="1"/>
  <c r="B5" i="34" l="1"/>
  <c r="B7" i="34" s="1"/>
  <c r="O22" i="34" s="1"/>
  <c r="D17" i="23"/>
  <c r="D16" i="23" s="1"/>
  <c r="Q22" i="34" l="1"/>
  <c r="R22" i="34" s="1"/>
  <c r="P22" i="34"/>
  <c r="O23" i="34"/>
  <c r="Q23" i="34" l="1"/>
  <c r="R23" i="34" s="1"/>
  <c r="P23" i="34"/>
</calcChain>
</file>

<file path=xl/sharedStrings.xml><?xml version="1.0" encoding="utf-8"?>
<sst xmlns="http://schemas.openxmlformats.org/spreadsheetml/2006/main" count="113" uniqueCount="101">
  <si>
    <t>Total Expenses</t>
  </si>
  <si>
    <t>Revenue</t>
  </si>
  <si>
    <t>BCTS</t>
  </si>
  <si>
    <t>Kalesnikoff</t>
  </si>
  <si>
    <t>Interfor</t>
  </si>
  <si>
    <t>NACFOR</t>
  </si>
  <si>
    <t>Atco</t>
  </si>
  <si>
    <t>SIFCo</t>
  </si>
  <si>
    <t>2017 at $0.015</t>
  </si>
  <si>
    <t>Total Revenue</t>
  </si>
  <si>
    <t>2015 Budget</t>
  </si>
  <si>
    <t>2016 Budget</t>
  </si>
  <si>
    <t>2016 Actual</t>
  </si>
  <si>
    <t>2015 Actual</t>
  </si>
  <si>
    <t>FLNRO</t>
  </si>
  <si>
    <t>2018 at $0.01</t>
  </si>
  <si>
    <t>WK UWR</t>
  </si>
  <si>
    <t>2017 actual</t>
  </si>
  <si>
    <t>Unallocated</t>
  </si>
  <si>
    <t>Debt / Credit</t>
  </si>
  <si>
    <t>Admin</t>
  </si>
  <si>
    <t>Boundary UWR</t>
  </si>
  <si>
    <t>Update resultants, depletion</t>
  </si>
  <si>
    <t xml:space="preserve">Website maintenance </t>
  </si>
  <si>
    <t>Subscriber support</t>
  </si>
  <si>
    <t>KDCFS</t>
  </si>
  <si>
    <t>Vaagen - West Boundary CF</t>
  </si>
  <si>
    <t>2018 Actual</t>
  </si>
  <si>
    <t>2018 Budget</t>
  </si>
  <si>
    <t>2019 Budget</t>
  </si>
  <si>
    <t xml:space="preserve">Quality Assurance </t>
  </si>
  <si>
    <t>2019 at $.005</t>
  </si>
  <si>
    <t>Vaagen - Osoyoos Indian Band</t>
  </si>
  <si>
    <t>2018 Received + Committed</t>
  </si>
  <si>
    <t>Expenses</t>
  </si>
  <si>
    <t>YTD</t>
  </si>
  <si>
    <t>Budget Remaining</t>
  </si>
  <si>
    <t>Cost Variance</t>
  </si>
  <si>
    <t>% Cost Varianc</t>
  </si>
  <si>
    <t>% Complete</t>
  </si>
  <si>
    <t>Forecast at Completion</t>
  </si>
  <si>
    <t>Notes</t>
  </si>
  <si>
    <t>Admin(Ian, Ian D)</t>
  </si>
  <si>
    <t>Boundary UWR (Ian D)</t>
  </si>
  <si>
    <t>WK UWR (Ian D).</t>
  </si>
  <si>
    <t>Update resultants, depletion (Ian D.)</t>
  </si>
  <si>
    <t>Website maintenance (Ian, Ian D.)</t>
  </si>
  <si>
    <t>Subscriber support (Ian, Ian D.)</t>
  </si>
  <si>
    <t>No project/line item can have a negative Cost Variance (CV) unless the steering committee has previously approved the over expenditure.</t>
  </si>
  <si>
    <t xml:space="preserve">If cost variance for a line item is less than 15%, options will be developed along with a rationale for review and approval by the steering committee. </t>
  </si>
  <si>
    <t>·  Cost Variance (CV) = Annual Allocation (AA) – Year To Date expenditure (YTD)</t>
  </si>
  <si>
    <t>·  Percent Cost Variance (CV%) = Cost Variance (CV) / Annual Allowance (AA)</t>
  </si>
  <si>
    <t>·   Positive CV and CV% indicates the project/line item is under budget</t>
  </si>
  <si>
    <t>·   Negative CV and CV% indicates the project/line item is over budget</t>
  </si>
  <si>
    <t>Annual Allocation</t>
  </si>
  <si>
    <t>Quality Assurance</t>
  </si>
  <si>
    <t>2020 Budget</t>
  </si>
  <si>
    <t>Biodiversity Report</t>
  </si>
  <si>
    <t>2020 at $.005</t>
  </si>
  <si>
    <t>Biodiversity Report (Ian D)</t>
  </si>
  <si>
    <t>2019 Actual</t>
  </si>
  <si>
    <t>Income</t>
  </si>
  <si>
    <t>Total Available Funds</t>
  </si>
  <si>
    <t>Expense</t>
  </si>
  <si>
    <t>Total Balance</t>
  </si>
  <si>
    <t>Surplus/Deficit Carry over</t>
  </si>
  <si>
    <t>2017 budget</t>
  </si>
  <si>
    <t>2020 Actual</t>
  </si>
  <si>
    <t>Jan 1 - Jan 31</t>
  </si>
  <si>
    <t>2021 Budget</t>
  </si>
  <si>
    <t>2021 Actual</t>
  </si>
  <si>
    <t>2021 at $.005</t>
  </si>
  <si>
    <t>2020 Credit Carry Over</t>
  </si>
  <si>
    <t>Feb 1 - Feb 28</t>
  </si>
  <si>
    <t>Mar 1 - Mar 31</t>
  </si>
  <si>
    <t>Tolko</t>
  </si>
  <si>
    <t>Stella-Jones</t>
  </si>
  <si>
    <t>Cooper Creek Cedar</t>
  </si>
  <si>
    <t>2021 Contribution</t>
  </si>
  <si>
    <t xml:space="preserve">Apr 1 - Apr 30th </t>
  </si>
  <si>
    <t>May1 - May 31</t>
  </si>
  <si>
    <t>June 1 - June 30</t>
  </si>
  <si>
    <t>July 1 - July 31</t>
  </si>
  <si>
    <t>Sep1 - Sep 30</t>
  </si>
  <si>
    <t>Aug 1 - Aug 31</t>
  </si>
  <si>
    <t>Oct1 -Oct31</t>
  </si>
  <si>
    <t>HLPORS Financial Report Nov 2021</t>
  </si>
  <si>
    <t>Nov1 - Nov 30</t>
  </si>
  <si>
    <t>Dec 1 -Dec 31</t>
  </si>
  <si>
    <t>Meeting on Dec13, building queries, udating resultants, modifying code, making new report templates, QA against IPAC data</t>
  </si>
  <si>
    <t>Meeting on Dec 09, New user account creation</t>
  </si>
  <si>
    <t xml:space="preserve">Future condition </t>
  </si>
  <si>
    <t>Boundary Moose UWR</t>
  </si>
  <si>
    <t>2022 Budget</t>
  </si>
  <si>
    <t>2022 Actual</t>
  </si>
  <si>
    <t>2022 at $.005</t>
  </si>
  <si>
    <t>same as last year</t>
  </si>
  <si>
    <t>Project not started yet, budgeted for $1200</t>
  </si>
  <si>
    <t>Total project budget estimate $2500, spent $1900 in 2021</t>
  </si>
  <si>
    <t>Justification</t>
  </si>
  <si>
    <t>Assuming No Change from 2021 AAC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</si>
</sst>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_);[Red]\(&quot;$&quot;#,##0.00\)"/>
    <numFmt numFmtId="165" formatCode="&quot;$&quot;#,##0.00"/>
    <numFmt numFmtId="166" formatCode="\$#,##0.00;[Red]\$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7" fillId="0" borderId="0" xfId="0" applyFont="1"/>
    <xf numFmtId="8" fontId="7" fillId="0" borderId="0" xfId="0" applyNumberFormat="1" applyFont="1"/>
    <xf numFmtId="0" fontId="8" fillId="0" borderId="0" xfId="0" applyFont="1"/>
    <xf numFmtId="8" fontId="8" fillId="0" borderId="0" xfId="0" applyNumberFormat="1" applyFont="1"/>
    <xf numFmtId="4" fontId="8" fillId="0" borderId="0" xfId="0" applyNumberFormat="1" applyFont="1"/>
    <xf numFmtId="0" fontId="7" fillId="0" borderId="0" xfId="0" applyFont="1" applyBorder="1"/>
    <xf numFmtId="8" fontId="8" fillId="0" borderId="0" xfId="0" applyNumberFormat="1" applyFont="1" applyBorder="1"/>
    <xf numFmtId="8" fontId="7" fillId="0" borderId="0" xfId="0" applyNumberFormat="1" applyFont="1" applyBorder="1"/>
    <xf numFmtId="0" fontId="7" fillId="0" borderId="2" xfId="0" applyFont="1" applyBorder="1"/>
    <xf numFmtId="8" fontId="7" fillId="0" borderId="2" xfId="0" applyNumberFormat="1" applyFont="1" applyBorder="1"/>
    <xf numFmtId="8" fontId="8" fillId="0" borderId="2" xfId="0" applyNumberFormat="1" applyFont="1" applyBorder="1"/>
    <xf numFmtId="8" fontId="8" fillId="0" borderId="0" xfId="0" applyNumberFormat="1" applyFont="1"/>
    <xf numFmtId="0" fontId="0" fillId="0" borderId="0" xfId="0"/>
    <xf numFmtId="165" fontId="0" fillId="0" borderId="0" xfId="0" applyNumberFormat="1"/>
    <xf numFmtId="165" fontId="1" fillId="0" borderId="0" xfId="0" applyNumberFormat="1" applyFont="1" applyFill="1" applyBorder="1"/>
    <xf numFmtId="165" fontId="2" fillId="0" borderId="1" xfId="0" applyNumberFormat="1" applyFont="1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0" fontId="3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165" fontId="5" fillId="0" borderId="0" xfId="0" applyNumberFormat="1" applyFont="1" applyFill="1" applyBorder="1"/>
    <xf numFmtId="0" fontId="2" fillId="0" borderId="1" xfId="0" applyFont="1" applyFill="1" applyBorder="1"/>
    <xf numFmtId="10" fontId="2" fillId="0" borderId="1" xfId="0" applyNumberFormat="1" applyFont="1" applyFill="1" applyBorder="1"/>
    <xf numFmtId="10" fontId="3" fillId="0" borderId="1" xfId="0" applyNumberFormat="1" applyFont="1" applyFill="1" applyBorder="1"/>
    <xf numFmtId="0" fontId="3" fillId="0" borderId="1" xfId="0" applyFont="1" applyFill="1" applyBorder="1"/>
    <xf numFmtId="0" fontId="3" fillId="0" borderId="0" xfId="0" applyFont="1" applyFill="1" applyBorder="1" applyAlignment="1">
      <alignment horizontal="left" vertical="center" indent="5"/>
    </xf>
    <xf numFmtId="0" fontId="4" fillId="0" borderId="0" xfId="0" applyFont="1" applyFill="1" applyBorder="1" applyAlignment="1">
      <alignment vertical="center"/>
    </xf>
    <xf numFmtId="165" fontId="6" fillId="0" borderId="0" xfId="0" applyNumberFormat="1" applyFont="1"/>
    <xf numFmtId="0" fontId="2" fillId="0" borderId="0" xfId="0" applyFont="1" applyFill="1" applyBorder="1"/>
    <xf numFmtId="164" fontId="2" fillId="0" borderId="0" xfId="0" applyNumberFormat="1" applyFont="1" applyFill="1" applyBorder="1"/>
    <xf numFmtId="8" fontId="7" fillId="0" borderId="0" xfId="0" applyNumberFormat="1" applyFont="1"/>
    <xf numFmtId="166" fontId="2" fillId="0" borderId="0" xfId="0" applyNumberFormat="1" applyFont="1" applyFill="1" applyBorder="1"/>
    <xf numFmtId="164" fontId="3" fillId="0" borderId="2" xfId="0" applyNumberFormat="1" applyFont="1" applyFill="1" applyBorder="1"/>
    <xf numFmtId="164" fontId="9" fillId="0" borderId="0" xfId="0" applyNumberFormat="1" applyFont="1" applyFill="1" applyBorder="1"/>
    <xf numFmtId="164" fontId="9" fillId="0" borderId="2" xfId="0" applyNumberFormat="1" applyFont="1" applyFill="1" applyBorder="1"/>
    <xf numFmtId="164" fontId="8" fillId="0" borderId="0" xfId="0" applyNumberFormat="1" applyFont="1"/>
    <xf numFmtId="164" fontId="10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7F2D-10AD-4B1F-AC4A-0F6C47F6030A}">
  <dimension ref="A2:T41"/>
  <sheetViews>
    <sheetView tabSelected="1" workbookViewId="0">
      <selection activeCell="C19" sqref="C19"/>
    </sheetView>
  </sheetViews>
  <sheetFormatPr defaultRowHeight="14.6" x14ac:dyDescent="0.4"/>
  <cols>
    <col min="1" max="1" width="28.84375" customWidth="1"/>
    <col min="2" max="2" width="18.61328125" style="13" customWidth="1"/>
    <col min="3" max="3" width="20.15234375" style="13" customWidth="1"/>
    <col min="4" max="4" width="16.07421875" customWidth="1"/>
    <col min="5" max="5" width="14.3046875" customWidth="1"/>
    <col min="6" max="6" width="14.15234375" customWidth="1"/>
    <col min="7" max="7" width="15.15234375" customWidth="1"/>
    <col min="8" max="8" width="15" customWidth="1"/>
    <col min="9" max="9" width="12.3046875" customWidth="1"/>
    <col min="10" max="10" width="13.15234375" customWidth="1"/>
    <col min="11" max="11" width="15" customWidth="1"/>
    <col min="12" max="12" width="11.3046875" customWidth="1"/>
    <col min="13" max="13" width="11.3828125" customWidth="1"/>
    <col min="14" max="14" width="13.3046875" customWidth="1"/>
    <col min="15" max="15" width="12" customWidth="1"/>
    <col min="16" max="16" width="10.84375" customWidth="1"/>
    <col min="17" max="17" width="11.53515625" customWidth="1"/>
  </cols>
  <sheetData>
    <row r="2" spans="1:20" ht="15.9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R2">
        <v>2020</v>
      </c>
    </row>
    <row r="3" spans="1:20" ht="15.9" x14ac:dyDescent="0.45">
      <c r="A3" s="1" t="s">
        <v>63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R3" t="s">
        <v>41</v>
      </c>
    </row>
    <row r="4" spans="1:20" ht="15.9" x14ac:dyDescent="0.45">
      <c r="A4" s="1"/>
      <c r="B4" s="3" t="s">
        <v>93</v>
      </c>
      <c r="C4" s="1" t="s">
        <v>94</v>
      </c>
      <c r="D4" s="1" t="s">
        <v>69</v>
      </c>
      <c r="E4" s="1" t="s">
        <v>70</v>
      </c>
      <c r="F4" s="1" t="s">
        <v>56</v>
      </c>
      <c r="G4" s="1" t="s">
        <v>67</v>
      </c>
      <c r="H4" s="1" t="s">
        <v>29</v>
      </c>
      <c r="I4" s="1" t="s">
        <v>60</v>
      </c>
      <c r="J4" s="1" t="s">
        <v>28</v>
      </c>
      <c r="K4" s="1" t="s">
        <v>27</v>
      </c>
      <c r="L4" s="1" t="s">
        <v>66</v>
      </c>
      <c r="M4" s="1" t="s">
        <v>17</v>
      </c>
      <c r="N4" s="1" t="s">
        <v>11</v>
      </c>
      <c r="O4" s="1" t="s">
        <v>12</v>
      </c>
      <c r="P4" s="1" t="s">
        <v>10</v>
      </c>
      <c r="Q4" s="1" t="s">
        <v>13</v>
      </c>
      <c r="T4" s="1" t="s">
        <v>99</v>
      </c>
    </row>
    <row r="5" spans="1:20" ht="15.9" x14ac:dyDescent="0.45">
      <c r="A5" s="1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 ht="15.9" x14ac:dyDescent="0.45">
      <c r="A6" s="1" t="s">
        <v>20</v>
      </c>
      <c r="B6" s="38">
        <f>D6</f>
        <v>2500</v>
      </c>
      <c r="C6" s="1"/>
      <c r="D6" s="36">
        <v>2500</v>
      </c>
      <c r="E6" s="19">
        <f>'2021'!N12</f>
        <v>2350</v>
      </c>
      <c r="F6" s="2">
        <v>3000</v>
      </c>
      <c r="G6" s="2">
        <v>3050</v>
      </c>
      <c r="H6" s="2">
        <v>3000</v>
      </c>
      <c r="I6" s="2">
        <v>2660</v>
      </c>
      <c r="J6" s="2">
        <v>3000</v>
      </c>
      <c r="K6" s="2">
        <v>3525</v>
      </c>
      <c r="L6" s="2">
        <v>3000</v>
      </c>
      <c r="M6" s="2">
        <v>3335</v>
      </c>
      <c r="N6" s="2">
        <v>2500</v>
      </c>
      <c r="O6" s="2">
        <v>3980</v>
      </c>
      <c r="P6" s="2">
        <v>2000</v>
      </c>
      <c r="Q6" s="2">
        <v>4111.25</v>
      </c>
      <c r="T6" t="s">
        <v>96</v>
      </c>
    </row>
    <row r="7" spans="1:20" ht="15.9" x14ac:dyDescent="0.45">
      <c r="A7" s="1" t="s">
        <v>21</v>
      </c>
      <c r="B7" s="38">
        <f t="shared" ref="B7:B13" si="0">D7</f>
        <v>500</v>
      </c>
      <c r="C7" s="1"/>
      <c r="D7" s="36">
        <v>500</v>
      </c>
      <c r="E7" s="19">
        <f>'2021'!N13</f>
        <v>0</v>
      </c>
      <c r="F7" s="2">
        <v>0</v>
      </c>
      <c r="G7" s="2">
        <v>100</v>
      </c>
      <c r="H7" s="2">
        <v>0</v>
      </c>
      <c r="I7" s="2">
        <v>0</v>
      </c>
      <c r="J7" s="2">
        <v>0</v>
      </c>
      <c r="K7" s="2">
        <v>0</v>
      </c>
      <c r="L7" s="2">
        <v>4220</v>
      </c>
      <c r="M7" s="2">
        <v>4220</v>
      </c>
      <c r="N7" s="2">
        <v>2355.75</v>
      </c>
      <c r="O7" s="2">
        <v>6299.33</v>
      </c>
      <c r="P7" s="2">
        <v>1000</v>
      </c>
      <c r="Q7" s="2">
        <v>3780</v>
      </c>
      <c r="T7" s="13" t="s">
        <v>96</v>
      </c>
    </row>
    <row r="8" spans="1:20" ht="15.9" x14ac:dyDescent="0.45">
      <c r="A8" s="1" t="s">
        <v>16</v>
      </c>
      <c r="B8" s="38">
        <f t="shared" si="0"/>
        <v>500</v>
      </c>
      <c r="C8" s="1"/>
      <c r="D8" s="36">
        <v>500</v>
      </c>
      <c r="E8" s="19">
        <f>'2021'!N14</f>
        <v>0</v>
      </c>
      <c r="F8" s="2">
        <v>0</v>
      </c>
      <c r="G8" s="2">
        <v>500</v>
      </c>
      <c r="H8" s="2">
        <v>3000</v>
      </c>
      <c r="I8" s="2">
        <v>0</v>
      </c>
      <c r="J8" s="2">
        <v>3000</v>
      </c>
      <c r="K8" s="2">
        <v>2920</v>
      </c>
      <c r="L8" s="2">
        <v>1780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T8" s="13" t="s">
        <v>96</v>
      </c>
    </row>
    <row r="9" spans="1:20" ht="15.9" x14ac:dyDescent="0.45">
      <c r="A9" s="1" t="s">
        <v>57</v>
      </c>
      <c r="B9" s="38">
        <f t="shared" si="0"/>
        <v>500</v>
      </c>
      <c r="C9" s="1"/>
      <c r="D9" s="36">
        <v>500</v>
      </c>
      <c r="E9" s="19">
        <f>'2021'!N15</f>
        <v>0</v>
      </c>
      <c r="F9" s="2">
        <v>3000</v>
      </c>
      <c r="G9" s="2">
        <v>2900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"/>
      <c r="O9" s="1"/>
      <c r="P9" s="1"/>
      <c r="Q9" s="1"/>
      <c r="T9" s="13" t="s">
        <v>96</v>
      </c>
    </row>
    <row r="10" spans="1:20" ht="15.9" x14ac:dyDescent="0.45">
      <c r="A10" s="1" t="s">
        <v>22</v>
      </c>
      <c r="B10" s="38">
        <f t="shared" si="0"/>
        <v>5000</v>
      </c>
      <c r="C10" s="1"/>
      <c r="D10" s="36">
        <v>5000</v>
      </c>
      <c r="E10" s="19">
        <f>'2021'!N16</f>
        <v>5200</v>
      </c>
      <c r="F10" s="2">
        <v>8500</v>
      </c>
      <c r="G10" s="2">
        <v>7400</v>
      </c>
      <c r="H10" s="2">
        <v>6500</v>
      </c>
      <c r="I10" s="2">
        <v>4740</v>
      </c>
      <c r="J10" s="2">
        <v>7500</v>
      </c>
      <c r="K10" s="2">
        <v>7850</v>
      </c>
      <c r="L10" s="2">
        <v>10000</v>
      </c>
      <c r="M10" s="2">
        <v>8000</v>
      </c>
      <c r="N10" s="2">
        <v>2000</v>
      </c>
      <c r="O10" s="2">
        <v>12520</v>
      </c>
      <c r="P10" s="2">
        <v>13000</v>
      </c>
      <c r="Q10" s="2">
        <v>13556.45</v>
      </c>
      <c r="T10" s="13" t="s">
        <v>96</v>
      </c>
    </row>
    <row r="11" spans="1:20" ht="15.9" x14ac:dyDescent="0.45">
      <c r="A11" s="1" t="s">
        <v>23</v>
      </c>
      <c r="B11" s="38">
        <f t="shared" si="0"/>
        <v>2000</v>
      </c>
      <c r="C11" s="1"/>
      <c r="D11" s="36">
        <v>2000</v>
      </c>
      <c r="E11" s="19">
        <f>'2021'!N17</f>
        <v>500</v>
      </c>
      <c r="F11" s="2">
        <v>2000</v>
      </c>
      <c r="G11" s="2">
        <v>1350</v>
      </c>
      <c r="H11" s="2">
        <v>2000</v>
      </c>
      <c r="I11" s="2">
        <v>3360</v>
      </c>
      <c r="J11" s="2">
        <v>2750</v>
      </c>
      <c r="K11" s="2">
        <v>2000</v>
      </c>
      <c r="L11" s="2">
        <v>1850</v>
      </c>
      <c r="M11" s="2">
        <v>2920</v>
      </c>
      <c r="N11" s="2">
        <v>1850</v>
      </c>
      <c r="O11" s="2">
        <v>1860</v>
      </c>
      <c r="P11" s="2">
        <v>1000</v>
      </c>
      <c r="Q11" s="2">
        <v>1106.25</v>
      </c>
      <c r="T11" s="13" t="s">
        <v>96</v>
      </c>
    </row>
    <row r="12" spans="1:20" ht="15.9" x14ac:dyDescent="0.45">
      <c r="A12" s="1" t="s">
        <v>24</v>
      </c>
      <c r="B12" s="38">
        <f t="shared" si="0"/>
        <v>1500</v>
      </c>
      <c r="C12" s="1"/>
      <c r="D12" s="36">
        <v>1500</v>
      </c>
      <c r="E12" s="19">
        <f>'2021'!N18</f>
        <v>700</v>
      </c>
      <c r="F12" s="2">
        <v>1500</v>
      </c>
      <c r="G12" s="2">
        <v>1200</v>
      </c>
      <c r="H12" s="2">
        <v>2500</v>
      </c>
      <c r="I12" s="2">
        <v>1040</v>
      </c>
      <c r="J12" s="2">
        <v>2500</v>
      </c>
      <c r="K12" s="2">
        <v>2320</v>
      </c>
      <c r="L12" s="2">
        <v>1500</v>
      </c>
      <c r="M12" s="2">
        <v>3300</v>
      </c>
      <c r="N12" s="2">
        <v>1000</v>
      </c>
      <c r="O12" s="2">
        <v>1320</v>
      </c>
      <c r="P12" s="2">
        <v>0</v>
      </c>
      <c r="Q12" s="2">
        <v>0</v>
      </c>
      <c r="T12" s="13" t="s">
        <v>96</v>
      </c>
    </row>
    <row r="13" spans="1:20" ht="15.9" x14ac:dyDescent="0.45">
      <c r="A13" s="1" t="s">
        <v>30</v>
      </c>
      <c r="B13" s="38">
        <f t="shared" si="0"/>
        <v>3000</v>
      </c>
      <c r="C13" s="1"/>
      <c r="D13" s="36">
        <v>3000</v>
      </c>
      <c r="E13" s="19">
        <f>'2021'!N19</f>
        <v>3400</v>
      </c>
      <c r="F13" s="2">
        <v>6031.19</v>
      </c>
      <c r="G13" s="2">
        <v>4550</v>
      </c>
      <c r="H13" s="2">
        <v>2000</v>
      </c>
      <c r="I13" s="2">
        <v>5720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2642.5</v>
      </c>
      <c r="T13" s="13" t="s">
        <v>96</v>
      </c>
    </row>
    <row r="14" spans="1:20" s="13" customFormat="1" ht="15.9" x14ac:dyDescent="0.45">
      <c r="A14" s="17" t="s">
        <v>92</v>
      </c>
      <c r="B14" s="38">
        <v>1000</v>
      </c>
      <c r="C14" s="1"/>
      <c r="D14" s="36">
        <v>2500</v>
      </c>
      <c r="E14" s="19">
        <v>1900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T14" s="13" t="s">
        <v>98</v>
      </c>
    </row>
    <row r="15" spans="1:20" s="13" customFormat="1" ht="15.9" x14ac:dyDescent="0.45">
      <c r="A15" s="17" t="s">
        <v>91</v>
      </c>
      <c r="B15" s="38">
        <v>3000</v>
      </c>
      <c r="C15" s="1"/>
      <c r="D15" s="36">
        <v>1200</v>
      </c>
      <c r="E15" s="19">
        <v>100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T15" s="13" t="s">
        <v>97</v>
      </c>
    </row>
    <row r="16" spans="1:20" ht="16.3" thickBot="1" x14ac:dyDescent="0.5">
      <c r="A16" s="9" t="s">
        <v>18</v>
      </c>
      <c r="B16" s="39">
        <f>B17-SUM(B6:B15)</f>
        <v>3300.9499999999935</v>
      </c>
      <c r="C16" s="9"/>
      <c r="D16" s="37">
        <f>D17-SUM(D6:D13)</f>
        <v>4506.9999999999964</v>
      </c>
      <c r="E16" s="35">
        <v>0</v>
      </c>
      <c r="F16" s="10">
        <v>0</v>
      </c>
      <c r="G16" s="10">
        <v>0</v>
      </c>
      <c r="H16" s="10">
        <v>6913.1</v>
      </c>
      <c r="I16" s="9"/>
      <c r="J16" s="10">
        <v>9640.65</v>
      </c>
      <c r="K16" s="9"/>
      <c r="L16" s="10">
        <v>0</v>
      </c>
      <c r="M16" s="10">
        <v>0</v>
      </c>
      <c r="N16" s="9"/>
      <c r="O16" s="9"/>
      <c r="P16" s="9"/>
      <c r="Q16" s="9"/>
    </row>
    <row r="17" spans="1:17" ht="15.9" x14ac:dyDescent="0.45">
      <c r="A17" s="6" t="s">
        <v>0</v>
      </c>
      <c r="B17" s="7">
        <f>C41</f>
        <v>22800.949999999993</v>
      </c>
      <c r="C17" s="6"/>
      <c r="D17" s="8">
        <f>E41</f>
        <v>20006.999999999996</v>
      </c>
      <c r="E17" s="8">
        <f>SUM(E6:E16)</f>
        <v>14150</v>
      </c>
      <c r="F17" s="8">
        <v>24031.19</v>
      </c>
      <c r="G17" s="8">
        <f>SUM(G6:G16)</f>
        <v>21050</v>
      </c>
      <c r="H17" s="8">
        <v>25913.1</v>
      </c>
      <c r="I17" s="8">
        <v>17520</v>
      </c>
      <c r="J17" s="8">
        <v>28390.65</v>
      </c>
      <c r="K17" s="8">
        <v>18615</v>
      </c>
      <c r="L17" s="8">
        <v>22350</v>
      </c>
      <c r="M17" s="8">
        <v>21775</v>
      </c>
      <c r="N17" s="8">
        <v>9705.75</v>
      </c>
      <c r="O17" s="8">
        <v>25979.33</v>
      </c>
      <c r="P17" s="8">
        <v>17000</v>
      </c>
      <c r="Q17" s="8">
        <v>25196.45</v>
      </c>
    </row>
    <row r="18" spans="1:17" ht="15.9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9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9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9" x14ac:dyDescent="0.45">
      <c r="A21" s="1" t="s">
        <v>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9" x14ac:dyDescent="0.45">
      <c r="A22" s="1" t="s">
        <v>100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9" x14ac:dyDescent="0.45">
      <c r="A23" s="1"/>
      <c r="B23" s="1"/>
      <c r="C23" s="3" t="s">
        <v>95</v>
      </c>
      <c r="D23" s="1"/>
      <c r="E23" s="1" t="s">
        <v>71</v>
      </c>
      <c r="F23" s="3"/>
      <c r="G23" s="1" t="s">
        <v>58</v>
      </c>
      <c r="H23" s="1"/>
      <c r="I23" s="1" t="s">
        <v>31</v>
      </c>
      <c r="J23" s="1"/>
      <c r="K23" s="1" t="s">
        <v>15</v>
      </c>
      <c r="L23" s="1" t="s">
        <v>33</v>
      </c>
      <c r="M23" s="1" t="s">
        <v>8</v>
      </c>
      <c r="N23" s="1"/>
      <c r="O23" s="1"/>
      <c r="P23" s="1"/>
      <c r="Q23" s="1"/>
    </row>
    <row r="24" spans="1:17" ht="15.9" x14ac:dyDescent="0.45">
      <c r="A24" s="1" t="s">
        <v>14</v>
      </c>
      <c r="B24" s="1"/>
      <c r="C24" s="12">
        <v>2500</v>
      </c>
      <c r="D24" s="1"/>
      <c r="E24" s="33">
        <v>2500</v>
      </c>
      <c r="F24" s="4"/>
      <c r="G24" s="2">
        <v>2500</v>
      </c>
      <c r="H24" s="1"/>
      <c r="I24" s="2">
        <v>2500</v>
      </c>
      <c r="J24" s="1"/>
      <c r="K24" s="2">
        <v>5000</v>
      </c>
      <c r="L24" s="2">
        <v>4500</v>
      </c>
      <c r="M24" s="2">
        <v>5000</v>
      </c>
      <c r="N24" s="1"/>
      <c r="O24" s="1"/>
      <c r="P24" s="1"/>
      <c r="Q24" s="1"/>
    </row>
    <row r="25" spans="1:17" ht="15.9" x14ac:dyDescent="0.45">
      <c r="A25" s="1" t="s">
        <v>2</v>
      </c>
      <c r="B25" s="1"/>
      <c r="C25" s="12">
        <v>3534.37</v>
      </c>
      <c r="D25" s="1"/>
      <c r="E25" s="33">
        <v>3534.37</v>
      </c>
      <c r="F25" s="4"/>
      <c r="G25" s="33">
        <v>3534.37</v>
      </c>
      <c r="H25" s="1"/>
      <c r="I25" s="2">
        <v>3590.52</v>
      </c>
      <c r="J25" s="1"/>
      <c r="K25" s="2">
        <v>7181.04</v>
      </c>
      <c r="L25" s="2">
        <v>7181.04</v>
      </c>
      <c r="M25" s="2">
        <v>10771.56</v>
      </c>
      <c r="N25" s="1"/>
      <c r="O25" s="1"/>
      <c r="P25" s="1"/>
      <c r="Q25" s="1"/>
    </row>
    <row r="26" spans="1:17" ht="15.9" x14ac:dyDescent="0.45">
      <c r="A26" s="1" t="s">
        <v>3</v>
      </c>
      <c r="B26" s="1"/>
      <c r="C26" s="12">
        <v>500</v>
      </c>
      <c r="D26" s="1"/>
      <c r="E26" s="33">
        <v>500</v>
      </c>
      <c r="F26" s="4"/>
      <c r="G26" s="2">
        <v>500</v>
      </c>
      <c r="H26" s="1"/>
      <c r="I26" s="2">
        <v>500</v>
      </c>
      <c r="J26" s="1"/>
      <c r="K26" s="2">
        <v>899.5</v>
      </c>
      <c r="L26" s="2">
        <v>899.5</v>
      </c>
      <c r="M26" s="2">
        <v>1349.25</v>
      </c>
      <c r="N26" s="1"/>
      <c r="O26" s="1"/>
      <c r="P26" s="1"/>
      <c r="Q26" s="1"/>
    </row>
    <row r="27" spans="1:17" ht="15.9" x14ac:dyDescent="0.45">
      <c r="A27" s="1" t="s">
        <v>4</v>
      </c>
      <c r="B27" s="1"/>
      <c r="C27" s="12">
        <v>5550.61</v>
      </c>
      <c r="D27" s="1"/>
      <c r="E27" s="33">
        <v>5688.61</v>
      </c>
      <c r="F27" s="4"/>
      <c r="G27" s="2">
        <v>5688.61</v>
      </c>
      <c r="H27" s="1"/>
      <c r="I27" s="2">
        <v>5688.61</v>
      </c>
      <c r="J27" s="1"/>
      <c r="K27" s="2">
        <v>11377.21</v>
      </c>
      <c r="L27" s="2">
        <v>11377.21</v>
      </c>
      <c r="M27" s="2">
        <v>17065.82</v>
      </c>
      <c r="N27" s="1"/>
      <c r="O27" s="1"/>
      <c r="P27" s="1"/>
      <c r="Q27" s="1"/>
    </row>
    <row r="28" spans="1:17" ht="15.9" x14ac:dyDescent="0.45">
      <c r="A28" s="1" t="s">
        <v>5</v>
      </c>
      <c r="B28" s="1"/>
      <c r="C28" s="12">
        <v>500</v>
      </c>
      <c r="D28" s="1"/>
      <c r="E28" s="33">
        <v>500</v>
      </c>
      <c r="F28" s="4"/>
      <c r="G28" s="2">
        <v>500</v>
      </c>
      <c r="H28" s="1"/>
      <c r="I28" s="2">
        <v>500</v>
      </c>
      <c r="J28" s="1"/>
      <c r="K28" s="2">
        <v>500</v>
      </c>
      <c r="L28" s="2">
        <v>500</v>
      </c>
      <c r="M28" s="2">
        <v>750</v>
      </c>
      <c r="N28" s="1"/>
      <c r="O28" s="1"/>
      <c r="P28" s="1"/>
      <c r="Q28" s="1"/>
    </row>
    <row r="29" spans="1:17" ht="15.9" x14ac:dyDescent="0.45">
      <c r="A29" s="1" t="s">
        <v>6</v>
      </c>
      <c r="B29" s="1"/>
      <c r="C29" s="12">
        <v>858.97</v>
      </c>
      <c r="D29" s="1"/>
      <c r="E29" s="33">
        <v>858.97</v>
      </c>
      <c r="F29" s="4"/>
      <c r="G29" s="2">
        <v>858.97</v>
      </c>
      <c r="H29" s="1"/>
      <c r="I29" s="2">
        <v>858.97</v>
      </c>
      <c r="J29" s="1"/>
      <c r="K29" s="2">
        <v>1717.94</v>
      </c>
      <c r="L29" s="2">
        <v>1717.94</v>
      </c>
      <c r="M29" s="2">
        <v>2576.91</v>
      </c>
      <c r="N29" s="1"/>
      <c r="O29" s="1"/>
      <c r="P29" s="1"/>
      <c r="Q29" s="1"/>
    </row>
    <row r="30" spans="1:17" ht="15.9" x14ac:dyDescent="0.45">
      <c r="A30" s="1" t="s">
        <v>7</v>
      </c>
      <c r="B30" s="1"/>
      <c r="C30" s="12">
        <v>500</v>
      </c>
      <c r="D30" s="1"/>
      <c r="E30" s="33">
        <v>500</v>
      </c>
      <c r="F30" s="3"/>
      <c r="G30" s="2">
        <v>500</v>
      </c>
      <c r="H30" s="1"/>
      <c r="I30" s="2">
        <v>500</v>
      </c>
      <c r="J30" s="1"/>
      <c r="K30" s="2">
        <v>500</v>
      </c>
      <c r="L30" s="2">
        <v>500</v>
      </c>
      <c r="M30" s="2">
        <v>750</v>
      </c>
      <c r="N30" s="1"/>
      <c r="O30" s="1"/>
      <c r="P30" s="1"/>
      <c r="Q30" s="1"/>
    </row>
    <row r="31" spans="1:17" ht="15.9" x14ac:dyDescent="0.45">
      <c r="A31" s="1" t="s">
        <v>25</v>
      </c>
      <c r="B31" s="1"/>
      <c r="C31" s="12">
        <v>500</v>
      </c>
      <c r="D31" s="1"/>
      <c r="E31" s="33">
        <v>500</v>
      </c>
      <c r="F31" s="4"/>
      <c r="G31" s="2">
        <v>500</v>
      </c>
      <c r="H31" s="1"/>
      <c r="I31" s="2">
        <v>500</v>
      </c>
      <c r="J31" s="1"/>
      <c r="K31" s="2">
        <v>500</v>
      </c>
      <c r="L31" s="2">
        <v>500</v>
      </c>
      <c r="M31" s="1"/>
      <c r="N31" s="1"/>
      <c r="O31" s="1"/>
      <c r="P31" s="1"/>
      <c r="Q31" s="1"/>
    </row>
    <row r="32" spans="1:17" ht="15.9" x14ac:dyDescent="0.45">
      <c r="A32" s="1" t="s">
        <v>26</v>
      </c>
      <c r="B32" s="1"/>
      <c r="C32" s="12">
        <v>500</v>
      </c>
      <c r="D32" s="1"/>
      <c r="E32" s="33">
        <v>500</v>
      </c>
      <c r="F32" s="4"/>
      <c r="G32" s="2">
        <v>500</v>
      </c>
      <c r="H32" s="1"/>
      <c r="I32" s="2">
        <v>500</v>
      </c>
      <c r="J32" s="1"/>
      <c r="K32" s="2">
        <v>500</v>
      </c>
      <c r="L32" s="2">
        <v>500</v>
      </c>
      <c r="M32" s="1"/>
      <c r="N32" s="1"/>
      <c r="O32" s="1"/>
      <c r="P32" s="1"/>
      <c r="Q32" s="1"/>
    </row>
    <row r="33" spans="1:17" s="13" customFormat="1" ht="15.9" x14ac:dyDescent="0.45">
      <c r="A33" s="6" t="s">
        <v>32</v>
      </c>
      <c r="B33" s="6"/>
      <c r="C33" s="7">
        <v>500</v>
      </c>
      <c r="D33" s="6"/>
      <c r="E33" s="8">
        <v>500</v>
      </c>
      <c r="F33" s="7"/>
      <c r="G33" s="8">
        <v>500</v>
      </c>
      <c r="H33" s="6"/>
      <c r="I33" s="8">
        <v>500</v>
      </c>
      <c r="J33" s="6"/>
      <c r="K33" s="8">
        <v>500</v>
      </c>
      <c r="L33" s="8">
        <v>500</v>
      </c>
      <c r="M33" s="6"/>
      <c r="N33" s="1"/>
      <c r="O33" s="1"/>
      <c r="P33" s="1"/>
      <c r="Q33" s="1"/>
    </row>
    <row r="34" spans="1:17" s="13" customFormat="1" ht="15.9" x14ac:dyDescent="0.45">
      <c r="A34" s="1" t="s">
        <v>75</v>
      </c>
      <c r="B34" s="1"/>
      <c r="C34" s="12">
        <v>500</v>
      </c>
      <c r="D34" s="1"/>
      <c r="E34" s="33">
        <v>500</v>
      </c>
      <c r="F34" s="12"/>
      <c r="G34" s="33"/>
      <c r="H34" s="1"/>
      <c r="I34" s="33"/>
      <c r="J34" s="1"/>
      <c r="K34" s="33"/>
      <c r="L34" s="33"/>
      <c r="M34" s="1"/>
      <c r="N34" s="1"/>
      <c r="O34" s="1"/>
      <c r="P34" s="1"/>
      <c r="Q34" s="1"/>
    </row>
    <row r="35" spans="1:17" s="13" customFormat="1" ht="15.9" x14ac:dyDescent="0.45">
      <c r="A35" s="1" t="s">
        <v>76</v>
      </c>
      <c r="B35" s="1"/>
      <c r="C35" s="12">
        <v>500</v>
      </c>
      <c r="D35" s="1"/>
      <c r="E35" s="33">
        <v>500</v>
      </c>
      <c r="F35" s="12"/>
      <c r="G35" s="33"/>
      <c r="H35" s="1"/>
      <c r="I35" s="33"/>
      <c r="J35" s="1"/>
      <c r="K35" s="33"/>
      <c r="L35" s="33"/>
      <c r="M35" s="1"/>
      <c r="N35" s="1"/>
      <c r="O35" s="1"/>
      <c r="P35" s="1"/>
      <c r="Q35" s="1"/>
    </row>
    <row r="36" spans="1:17" ht="16.3" thickBot="1" x14ac:dyDescent="0.5">
      <c r="A36" s="9" t="s">
        <v>77</v>
      </c>
      <c r="B36" s="9"/>
      <c r="C36" s="11">
        <v>500</v>
      </c>
      <c r="D36" s="9"/>
      <c r="E36" s="10">
        <v>500</v>
      </c>
      <c r="F36" s="11"/>
      <c r="G36" s="10"/>
      <c r="H36" s="9"/>
      <c r="I36" s="10"/>
      <c r="J36" s="9"/>
      <c r="K36" s="10"/>
      <c r="L36" s="10"/>
      <c r="M36" s="9"/>
      <c r="N36" s="1"/>
      <c r="O36" s="1"/>
      <c r="P36" s="1"/>
      <c r="Q36" s="1"/>
    </row>
    <row r="37" spans="1:17" ht="15.9" x14ac:dyDescent="0.45">
      <c r="A37" s="1" t="s">
        <v>9</v>
      </c>
      <c r="B37" s="1"/>
      <c r="C37" s="33">
        <f>SUM(C24:C36)</f>
        <v>16943.949999999997</v>
      </c>
      <c r="D37" s="1"/>
      <c r="E37" s="33">
        <f>SUM(E24:E36)</f>
        <v>17081.949999999997</v>
      </c>
      <c r="F37" s="5"/>
      <c r="G37" s="2">
        <f>SUM(G24:G36)</f>
        <v>15581.949999999999</v>
      </c>
      <c r="H37" s="1"/>
      <c r="I37" s="2">
        <v>15638.1</v>
      </c>
      <c r="J37" s="1"/>
      <c r="K37" s="2">
        <v>28675.69</v>
      </c>
      <c r="L37" s="2">
        <v>28175.69</v>
      </c>
      <c r="M37" s="2">
        <v>38263.54</v>
      </c>
      <c r="N37" s="1"/>
      <c r="O37" s="1"/>
      <c r="P37" s="1"/>
      <c r="Q37" s="1"/>
    </row>
    <row r="38" spans="1:17" ht="15.9" x14ac:dyDescent="0.45">
      <c r="A38" s="1"/>
      <c r="B38" s="1"/>
      <c r="C38" s="1"/>
      <c r="D38" s="1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9" x14ac:dyDescent="0.45">
      <c r="A39" s="1" t="s">
        <v>65</v>
      </c>
      <c r="B39" s="1"/>
      <c r="C39" s="1"/>
      <c r="D39" s="1"/>
      <c r="E39" s="1"/>
      <c r="F39" s="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9" x14ac:dyDescent="0.45">
      <c r="A40" s="1" t="s">
        <v>19</v>
      </c>
      <c r="B40" s="1"/>
      <c r="C40" s="12">
        <f>E41-E17</f>
        <v>5856.9999999999964</v>
      </c>
      <c r="D40" s="1"/>
      <c r="E40" s="33">
        <f>G41-G17</f>
        <v>2925.0499999999993</v>
      </c>
      <c r="F40" s="4"/>
      <c r="G40" s="2">
        <v>8393.1</v>
      </c>
      <c r="H40" s="1"/>
      <c r="I40" s="2">
        <v>10275</v>
      </c>
      <c r="J40" s="1"/>
      <c r="K40" s="2">
        <v>214.96</v>
      </c>
      <c r="L40" s="1"/>
      <c r="M40" s="2">
        <v>-15913.54</v>
      </c>
      <c r="N40" s="1"/>
      <c r="O40" s="1"/>
      <c r="P40" s="1"/>
      <c r="Q40" s="1"/>
    </row>
    <row r="41" spans="1:17" ht="15.9" x14ac:dyDescent="0.45">
      <c r="A41" s="1" t="s">
        <v>64</v>
      </c>
      <c r="B41" s="1"/>
      <c r="C41" s="12">
        <f>C37+C40</f>
        <v>22800.949999999993</v>
      </c>
      <c r="D41" s="1"/>
      <c r="E41" s="33">
        <f>E37+E40</f>
        <v>20006.999999999996</v>
      </c>
      <c r="F41" s="5"/>
      <c r="G41" s="2">
        <f>G37+G40</f>
        <v>23975.05</v>
      </c>
      <c r="H41" s="1"/>
      <c r="I41" s="2">
        <v>25913.1</v>
      </c>
      <c r="J41" s="1"/>
      <c r="K41" s="2">
        <v>28890.65</v>
      </c>
      <c r="L41" s="1"/>
      <c r="M41" s="2">
        <v>22350</v>
      </c>
      <c r="N41" s="1"/>
      <c r="O41" s="1"/>
      <c r="P41" s="1"/>
      <c r="Q4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FCEF-378A-468E-8BB7-56EF013A3643}">
  <dimension ref="A1:U32"/>
  <sheetViews>
    <sheetView workbookViewId="0">
      <pane xSplit="1" topLeftCell="B1" activePane="topRight" state="frozen"/>
      <selection pane="topRight" activeCell="A20" sqref="A20:A21"/>
    </sheetView>
  </sheetViews>
  <sheetFormatPr defaultColWidth="9.15234375" defaultRowHeight="14.6" x14ac:dyDescent="0.4"/>
  <cols>
    <col min="1" max="1" width="38" style="17" bestFit="1" customWidth="1"/>
    <col min="2" max="2" width="12.15234375" style="17" bestFit="1" customWidth="1"/>
    <col min="3" max="13" width="12.15234375" style="17" customWidth="1"/>
    <col min="14" max="14" width="11.53515625" style="17" bestFit="1" customWidth="1"/>
    <col min="15" max="15" width="25.3046875" style="17" customWidth="1"/>
    <col min="16" max="16" width="17.3828125" style="17" bestFit="1" customWidth="1"/>
    <col min="17" max="17" width="14.53515625" style="17" bestFit="1" customWidth="1"/>
    <col min="18" max="18" width="13.15234375" style="20" customWidth="1"/>
    <col min="19" max="19" width="11.69140625" style="20" bestFit="1" customWidth="1"/>
    <col min="20" max="20" width="20.3046875" style="17" bestFit="1" customWidth="1"/>
    <col min="21" max="21" width="33.3828125" style="17" bestFit="1" customWidth="1"/>
    <col min="22" max="16384" width="9.15234375" style="17"/>
  </cols>
  <sheetData>
    <row r="1" spans="1:21" x14ac:dyDescent="0.4">
      <c r="A1" s="17" t="s">
        <v>86</v>
      </c>
      <c r="P1" s="19"/>
      <c r="T1" s="18"/>
    </row>
    <row r="2" spans="1:21" x14ac:dyDescent="0.4">
      <c r="P2" s="19"/>
      <c r="T2" s="18"/>
    </row>
    <row r="3" spans="1:21" ht="18.45" x14ac:dyDescent="0.5">
      <c r="A3" s="22" t="s">
        <v>61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P3" s="19"/>
      <c r="T3" s="18"/>
    </row>
    <row r="4" spans="1:21" x14ac:dyDescent="0.4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P4" s="19"/>
      <c r="T4" s="18"/>
    </row>
    <row r="5" spans="1:21" x14ac:dyDescent="0.4">
      <c r="A5" s="17" t="s">
        <v>72</v>
      </c>
      <c r="B5" s="30">
        <f>'2022 Budget'!E40</f>
        <v>2925.0499999999993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P5" s="19"/>
      <c r="T5" s="18"/>
    </row>
    <row r="6" spans="1:21" x14ac:dyDescent="0.4">
      <c r="A6" s="17" t="s">
        <v>78</v>
      </c>
      <c r="B6" s="19">
        <f>'2022 Budget'!E37</f>
        <v>17081.949999999997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P6" s="19"/>
      <c r="T6" s="18"/>
    </row>
    <row r="7" spans="1:21" x14ac:dyDescent="0.4">
      <c r="A7" s="31" t="s">
        <v>62</v>
      </c>
      <c r="B7" s="34">
        <f>B5+B6</f>
        <v>20006.999999999996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P7" s="19"/>
      <c r="T7" s="18"/>
    </row>
    <row r="8" spans="1:21" x14ac:dyDescent="0.4">
      <c r="P8" s="19"/>
      <c r="T8" s="18"/>
    </row>
    <row r="9" spans="1:21" x14ac:dyDescent="0.4">
      <c r="A9" s="21"/>
      <c r="P9" s="19"/>
      <c r="T9" s="18"/>
    </row>
    <row r="10" spans="1:21" ht="18.45" x14ac:dyDescent="0.5">
      <c r="A10" s="22" t="s">
        <v>34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P10" s="19"/>
      <c r="Q10" s="18"/>
    </row>
    <row r="11" spans="1:21" x14ac:dyDescent="0.4">
      <c r="B11" s="18" t="s">
        <v>68</v>
      </c>
      <c r="C11" s="18" t="s">
        <v>73</v>
      </c>
      <c r="D11" s="18" t="s">
        <v>74</v>
      </c>
      <c r="E11" s="18" t="s">
        <v>79</v>
      </c>
      <c r="F11" s="18" t="s">
        <v>80</v>
      </c>
      <c r="G11" s="18" t="s">
        <v>81</v>
      </c>
      <c r="H11" s="18" t="s">
        <v>82</v>
      </c>
      <c r="I11" s="18" t="s">
        <v>84</v>
      </c>
      <c r="J11" s="18" t="s">
        <v>83</v>
      </c>
      <c r="K11" s="18" t="s">
        <v>85</v>
      </c>
      <c r="L11" s="18" t="s">
        <v>87</v>
      </c>
      <c r="M11" s="18" t="s">
        <v>88</v>
      </c>
      <c r="N11" s="17" t="s">
        <v>35</v>
      </c>
      <c r="O11" s="18" t="s">
        <v>54</v>
      </c>
      <c r="P11" s="19" t="s">
        <v>36</v>
      </c>
      <c r="Q11" s="17" t="s">
        <v>37</v>
      </c>
      <c r="R11" s="20" t="s">
        <v>38</v>
      </c>
      <c r="S11" s="20" t="s">
        <v>39</v>
      </c>
      <c r="T11" s="18" t="s">
        <v>40</v>
      </c>
      <c r="U11" s="17" t="s">
        <v>41</v>
      </c>
    </row>
    <row r="12" spans="1:21" x14ac:dyDescent="0.4">
      <c r="A12" s="17" t="s">
        <v>42</v>
      </c>
      <c r="B12" s="18">
        <v>600</v>
      </c>
      <c r="C12" s="18">
        <v>200</v>
      </c>
      <c r="D12" s="18">
        <v>450</v>
      </c>
      <c r="E12" s="18">
        <v>250</v>
      </c>
      <c r="F12" s="18">
        <v>150</v>
      </c>
      <c r="G12" s="18">
        <v>200</v>
      </c>
      <c r="H12" s="18"/>
      <c r="I12" s="18"/>
      <c r="J12" s="18">
        <v>100</v>
      </c>
      <c r="K12" s="18">
        <v>100</v>
      </c>
      <c r="L12" s="18">
        <v>200</v>
      </c>
      <c r="M12" s="18">
        <v>100</v>
      </c>
      <c r="N12" s="19">
        <f>SUM(B12:M12)</f>
        <v>2350</v>
      </c>
      <c r="O12" s="14">
        <f>'2022 Budget'!D6</f>
        <v>2500</v>
      </c>
      <c r="P12" s="19">
        <f t="shared" ref="P12:P23" si="0">O12-N12</f>
        <v>150</v>
      </c>
      <c r="Q12" s="19">
        <f t="shared" ref="Q12:Q23" si="1">O12-N12</f>
        <v>150</v>
      </c>
      <c r="R12" s="20">
        <f t="shared" ref="R12:R23" si="2">Q12/O12</f>
        <v>0.06</v>
      </c>
      <c r="T12" s="15" t="s">
        <v>90</v>
      </c>
    </row>
    <row r="13" spans="1:21" x14ac:dyDescent="0.4">
      <c r="A13" s="17" t="s">
        <v>43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>
        <f t="shared" ref="N13:N21" si="3">SUM(B13:M13)</f>
        <v>0</v>
      </c>
      <c r="O13" s="14">
        <f>'2022 Budget'!D7</f>
        <v>500</v>
      </c>
      <c r="P13" s="19">
        <f t="shared" si="0"/>
        <v>500</v>
      </c>
      <c r="Q13" s="19">
        <f t="shared" si="1"/>
        <v>500</v>
      </c>
      <c r="R13" s="20">
        <f t="shared" si="2"/>
        <v>1</v>
      </c>
      <c r="T13" s="15"/>
    </row>
    <row r="14" spans="1:21" x14ac:dyDescent="0.4">
      <c r="A14" s="17" t="s">
        <v>44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f t="shared" si="3"/>
        <v>0</v>
      </c>
      <c r="O14" s="14">
        <f>'2022 Budget'!D8</f>
        <v>500</v>
      </c>
      <c r="P14" s="19">
        <f t="shared" si="0"/>
        <v>500</v>
      </c>
      <c r="Q14" s="19">
        <f t="shared" si="1"/>
        <v>500</v>
      </c>
      <c r="R14" s="20">
        <f t="shared" si="2"/>
        <v>1</v>
      </c>
      <c r="T14" s="15"/>
    </row>
    <row r="15" spans="1:21" x14ac:dyDescent="0.4">
      <c r="A15" s="17" t="s">
        <v>59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>
        <f t="shared" si="3"/>
        <v>0</v>
      </c>
      <c r="O15" s="14">
        <f>'2022 Budget'!D9</f>
        <v>500</v>
      </c>
      <c r="P15" s="19">
        <f t="shared" si="0"/>
        <v>500</v>
      </c>
      <c r="Q15" s="19">
        <f t="shared" si="1"/>
        <v>500</v>
      </c>
      <c r="R15" s="20">
        <f t="shared" si="2"/>
        <v>1</v>
      </c>
      <c r="T15" s="15"/>
    </row>
    <row r="16" spans="1:21" x14ac:dyDescent="0.4">
      <c r="A16" s="17" t="s">
        <v>45</v>
      </c>
      <c r="B16" s="18"/>
      <c r="C16" s="18"/>
      <c r="D16" s="18"/>
      <c r="E16" s="18"/>
      <c r="F16" s="18"/>
      <c r="G16" s="18"/>
      <c r="H16" s="18">
        <v>2100</v>
      </c>
      <c r="I16" s="18">
        <v>2800</v>
      </c>
      <c r="J16" s="18"/>
      <c r="K16" s="18">
        <v>300</v>
      </c>
      <c r="L16" s="18"/>
      <c r="M16" s="18"/>
      <c r="N16" s="19">
        <f t="shared" si="3"/>
        <v>5200</v>
      </c>
      <c r="O16" s="14">
        <f>'2022 Budget'!D10</f>
        <v>5000</v>
      </c>
      <c r="P16" s="19">
        <f t="shared" si="0"/>
        <v>-200</v>
      </c>
      <c r="Q16" s="19">
        <f t="shared" si="1"/>
        <v>-200</v>
      </c>
      <c r="R16" s="20">
        <f t="shared" si="2"/>
        <v>-0.04</v>
      </c>
      <c r="T16" s="15"/>
    </row>
    <row r="17" spans="1:21" x14ac:dyDescent="0.4">
      <c r="A17" s="17" t="s">
        <v>46</v>
      </c>
      <c r="B17" s="18">
        <v>300</v>
      </c>
      <c r="C17" s="18"/>
      <c r="D17" s="18"/>
      <c r="E17" s="18">
        <v>100</v>
      </c>
      <c r="F17" s="18">
        <v>100</v>
      </c>
      <c r="G17" s="18"/>
      <c r="H17" s="18"/>
      <c r="I17" s="18"/>
      <c r="J17" s="18"/>
      <c r="K17" s="18"/>
      <c r="L17" s="18"/>
      <c r="M17" s="18"/>
      <c r="N17" s="19">
        <f t="shared" si="3"/>
        <v>500</v>
      </c>
      <c r="O17" s="14">
        <f>'2022 Budget'!D11</f>
        <v>2000</v>
      </c>
      <c r="P17" s="19">
        <f t="shared" si="0"/>
        <v>1500</v>
      </c>
      <c r="Q17" s="19">
        <f t="shared" si="1"/>
        <v>1500</v>
      </c>
      <c r="R17" s="20">
        <f t="shared" si="2"/>
        <v>0.75</v>
      </c>
      <c r="T17" s="15"/>
    </row>
    <row r="18" spans="1:21" x14ac:dyDescent="0.4">
      <c r="A18" s="17" t="s">
        <v>47</v>
      </c>
      <c r="B18" s="18">
        <v>50</v>
      </c>
      <c r="C18" s="18"/>
      <c r="D18" s="18">
        <v>100</v>
      </c>
      <c r="E18" s="18">
        <v>150</v>
      </c>
      <c r="F18" s="18"/>
      <c r="G18" s="18"/>
      <c r="H18" s="18"/>
      <c r="I18" s="18"/>
      <c r="J18" s="18">
        <v>300</v>
      </c>
      <c r="K18" s="18"/>
      <c r="L18" s="18">
        <v>100</v>
      </c>
      <c r="M18" s="18"/>
      <c r="N18" s="19">
        <f t="shared" si="3"/>
        <v>700</v>
      </c>
      <c r="O18" s="14">
        <f>'2022 Budget'!D12</f>
        <v>1500</v>
      </c>
      <c r="P18" s="19">
        <f t="shared" si="0"/>
        <v>800</v>
      </c>
      <c r="Q18" s="19">
        <f t="shared" si="1"/>
        <v>800</v>
      </c>
      <c r="R18" s="20">
        <f t="shared" si="2"/>
        <v>0.53333333333333333</v>
      </c>
      <c r="T18" s="15"/>
    </row>
    <row r="19" spans="1:21" x14ac:dyDescent="0.4">
      <c r="A19" s="17" t="s">
        <v>55</v>
      </c>
      <c r="B19" s="18"/>
      <c r="C19" s="18"/>
      <c r="D19" s="18">
        <v>250</v>
      </c>
      <c r="E19" s="18"/>
      <c r="F19" s="18"/>
      <c r="G19" s="18"/>
      <c r="H19" s="18"/>
      <c r="I19" s="18">
        <v>2800</v>
      </c>
      <c r="J19" s="18"/>
      <c r="K19" s="18">
        <v>200</v>
      </c>
      <c r="L19" s="18">
        <v>150</v>
      </c>
      <c r="M19" s="18"/>
      <c r="N19" s="19">
        <f t="shared" si="3"/>
        <v>3400</v>
      </c>
      <c r="O19" s="14">
        <f>'2022 Budget'!D13</f>
        <v>3000</v>
      </c>
      <c r="P19" s="19">
        <f t="shared" si="0"/>
        <v>-400</v>
      </c>
      <c r="Q19" s="19">
        <f t="shared" si="1"/>
        <v>-400</v>
      </c>
      <c r="R19" s="20">
        <f t="shared" si="2"/>
        <v>-0.13333333333333333</v>
      </c>
      <c r="T19" s="15"/>
    </row>
    <row r="20" spans="1:21" x14ac:dyDescent="0.4">
      <c r="A20" s="17" t="s">
        <v>92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>
        <v>1900</v>
      </c>
      <c r="N20" s="19">
        <f t="shared" si="3"/>
        <v>1900</v>
      </c>
      <c r="O20" s="14">
        <v>2500</v>
      </c>
      <c r="P20" s="19">
        <f t="shared" si="0"/>
        <v>600</v>
      </c>
      <c r="Q20" s="19">
        <f t="shared" ref="Q20:Q22" si="4">O20-N20</f>
        <v>600</v>
      </c>
      <c r="R20" s="20">
        <f t="shared" ref="R20:R22" si="5">Q20/O20</f>
        <v>0.24</v>
      </c>
      <c r="T20" s="15" t="s">
        <v>89</v>
      </c>
    </row>
    <row r="21" spans="1:21" x14ac:dyDescent="0.4">
      <c r="A21" s="17" t="s">
        <v>91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>
        <v>100</v>
      </c>
      <c r="M21" s="18"/>
      <c r="N21" s="19">
        <f t="shared" si="3"/>
        <v>100</v>
      </c>
      <c r="O21" s="14">
        <v>1200</v>
      </c>
      <c r="P21" s="19">
        <f t="shared" si="0"/>
        <v>1100</v>
      </c>
      <c r="Q21" s="19">
        <f t="shared" si="4"/>
        <v>1100</v>
      </c>
      <c r="R21" s="20">
        <f t="shared" si="5"/>
        <v>0.91666666666666663</v>
      </c>
      <c r="T21" s="15"/>
    </row>
    <row r="22" spans="1:21" x14ac:dyDescent="0.4">
      <c r="A22" s="17" t="s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>
        <f>SUM(B22:L22)</f>
        <v>0</v>
      </c>
      <c r="O22" s="18">
        <f>B7-SUM(O12:O21)</f>
        <v>806.99999999999636</v>
      </c>
      <c r="P22" s="19">
        <f t="shared" si="0"/>
        <v>806.99999999999636</v>
      </c>
      <c r="Q22" s="19">
        <f t="shared" si="4"/>
        <v>806.99999999999636</v>
      </c>
      <c r="R22" s="20">
        <f t="shared" si="5"/>
        <v>1</v>
      </c>
      <c r="T22" s="18"/>
    </row>
    <row r="23" spans="1:21" x14ac:dyDescent="0.4">
      <c r="A23" s="24" t="s">
        <v>0</v>
      </c>
      <c r="B23" s="34">
        <f t="shared" ref="B23:O23" si="6">SUM(B12:B22)</f>
        <v>950</v>
      </c>
      <c r="C23" s="34">
        <f t="shared" si="6"/>
        <v>200</v>
      </c>
      <c r="D23" s="34">
        <f t="shared" si="6"/>
        <v>800</v>
      </c>
      <c r="E23" s="34">
        <f t="shared" si="6"/>
        <v>500</v>
      </c>
      <c r="F23" s="34">
        <f t="shared" si="6"/>
        <v>250</v>
      </c>
      <c r="G23" s="34">
        <f t="shared" si="6"/>
        <v>200</v>
      </c>
      <c r="H23" s="34">
        <f t="shared" si="6"/>
        <v>2100</v>
      </c>
      <c r="I23" s="34">
        <f t="shared" si="6"/>
        <v>5600</v>
      </c>
      <c r="J23" s="34">
        <f t="shared" si="6"/>
        <v>400</v>
      </c>
      <c r="K23" s="34">
        <f t="shared" si="6"/>
        <v>600</v>
      </c>
      <c r="L23" s="34">
        <f t="shared" si="6"/>
        <v>550</v>
      </c>
      <c r="M23" s="34">
        <f t="shared" si="6"/>
        <v>2000</v>
      </c>
      <c r="N23" s="34">
        <f t="shared" si="6"/>
        <v>14150</v>
      </c>
      <c r="O23" s="34">
        <f t="shared" si="6"/>
        <v>20006.999999999996</v>
      </c>
      <c r="P23" s="34">
        <f t="shared" si="0"/>
        <v>5856.9999999999964</v>
      </c>
      <c r="Q23" s="34">
        <f t="shared" si="1"/>
        <v>5856.9999999999964</v>
      </c>
      <c r="R23" s="25">
        <f t="shared" si="2"/>
        <v>0.2927475383615733</v>
      </c>
      <c r="S23" s="26"/>
      <c r="T23" s="16"/>
      <c r="U23" s="27"/>
    </row>
    <row r="26" spans="1:21" x14ac:dyDescent="0.4">
      <c r="A26" s="28" t="s">
        <v>50</v>
      </c>
    </row>
    <row r="27" spans="1:21" x14ac:dyDescent="0.4">
      <c r="A27" s="28" t="s">
        <v>51</v>
      </c>
    </row>
    <row r="28" spans="1:21" x14ac:dyDescent="0.4">
      <c r="A28" s="28" t="s">
        <v>52</v>
      </c>
    </row>
    <row r="29" spans="1:21" x14ac:dyDescent="0.4">
      <c r="A29" s="28" t="s">
        <v>53</v>
      </c>
    </row>
    <row r="30" spans="1:21" x14ac:dyDescent="0.4">
      <c r="P30" s="20"/>
    </row>
    <row r="31" spans="1:21" x14ac:dyDescent="0.4">
      <c r="A31" s="29" t="s">
        <v>48</v>
      </c>
    </row>
    <row r="32" spans="1:21" x14ac:dyDescent="0.4">
      <c r="A32" s="21" t="s">
        <v>49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Budget</vt:lpstr>
      <vt:lpstr>2021</vt:lpstr>
    </vt:vector>
  </TitlesOfParts>
  <Company>Selkirk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Parfitt</dc:creator>
  <cp:lastModifiedBy>Ian Dennis</cp:lastModifiedBy>
  <dcterms:created xsi:type="dcterms:W3CDTF">2016-02-24T17:46:17Z</dcterms:created>
  <dcterms:modified xsi:type="dcterms:W3CDTF">2022-02-11T17:41:44Z</dcterms:modified>
</cp:coreProperties>
</file>