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sfp.idir.bcgov\s164\S63098\Share\Selkirk District\Workgroup\Stewardship\HLPO\Selkirk reporting Suite_HLPO\Biodiversity\"/>
    </mc:Choice>
  </mc:AlternateContent>
  <xr:revisionPtr revIDLastSave="0" documentId="13_ncr:1_{A907B614-F9C7-4828-9A44-122F466A21D1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Example Report" sheetId="2" r:id="rId1"/>
  </sheets>
  <definedNames>
    <definedName name="_xlnm.Print_Area" localSheetId="0">'Example Report'!$A$1:$AZ$109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91" i="2" l="1"/>
  <c r="AD91" i="2" s="1"/>
  <c r="B88" i="2" l="1"/>
  <c r="AB90" i="2"/>
  <c r="AT90" i="2"/>
  <c r="AW84" i="2"/>
  <c r="AV84" i="2"/>
  <c r="AU84" i="2"/>
  <c r="AT84" i="2"/>
  <c r="AI84" i="2"/>
  <c r="AH84" i="2"/>
  <c r="AG84" i="2"/>
  <c r="AF84" i="2"/>
  <c r="AX82" i="2"/>
  <c r="AX84" i="2" s="1"/>
  <c r="AT82" i="2"/>
  <c r="AJ82" i="2"/>
  <c r="AJ84" i="2" s="1"/>
  <c r="AF82" i="2"/>
  <c r="AW106" i="2"/>
  <c r="AV106" i="2"/>
  <c r="AU106" i="2"/>
  <c r="AT106" i="2"/>
  <c r="AI106" i="2"/>
  <c r="AH106" i="2"/>
  <c r="AG106" i="2"/>
  <c r="AF106" i="2"/>
  <c r="AX104" i="2"/>
  <c r="AX106" i="2" s="1"/>
  <c r="AT104" i="2"/>
  <c r="AJ104" i="2"/>
  <c r="AF104" i="2"/>
  <c r="AX93" i="2"/>
  <c r="AW95" i="2"/>
  <c r="AV95" i="2"/>
  <c r="AU95" i="2"/>
  <c r="AT95" i="2"/>
  <c r="AL84" i="2" l="1"/>
  <c r="AO106" i="2"/>
  <c r="AH82" i="2"/>
  <c r="AK82" i="2" s="1"/>
  <c r="AH104" i="2"/>
  <c r="AK104" i="2" s="1"/>
  <c r="AO84" i="2"/>
  <c r="AQ104" i="2"/>
  <c r="AQ106" i="2" s="1"/>
  <c r="AZ106" i="2"/>
  <c r="AM84" i="2"/>
  <c r="AP84" i="2"/>
  <c r="AE84" i="2" s="1"/>
  <c r="AP106" i="2"/>
  <c r="AE106" i="2" s="1"/>
  <c r="AY84" i="2"/>
  <c r="AY106" i="2"/>
  <c r="AQ82" i="2"/>
  <c r="AQ84" i="2" s="1"/>
  <c r="AJ106" i="2"/>
  <c r="AK106" i="2"/>
  <c r="AN84" i="2"/>
  <c r="AL106" i="2"/>
  <c r="AN106" i="2"/>
  <c r="AZ84" i="2"/>
  <c r="AV82" i="2"/>
  <c r="AY82" i="2" s="1"/>
  <c r="AK84" i="2"/>
  <c r="AV104" i="2"/>
  <c r="AY104" i="2" s="1"/>
  <c r="AM106" i="2"/>
  <c r="AJ93" i="2"/>
  <c r="AJ95" i="2" s="1"/>
  <c r="AI95" i="2"/>
  <c r="AH95" i="2"/>
  <c r="AO95" i="2" s="1"/>
  <c r="AG95" i="2"/>
  <c r="AF95" i="2"/>
  <c r="AO104" i="2" l="1"/>
  <c r="AS84" i="2"/>
  <c r="AS106" i="2"/>
  <c r="AR84" i="2"/>
  <c r="AO82" i="2"/>
  <c r="AM82" i="2"/>
  <c r="AR82" i="2" s="1"/>
  <c r="AM104" i="2"/>
  <c r="AR104" i="2" s="1"/>
  <c r="AR106" i="2"/>
  <c r="AF93" i="2"/>
  <c r="AF34" i="2" l="1"/>
  <c r="AF46" i="2"/>
  <c r="AF58" i="2"/>
  <c r="AF70" i="2"/>
  <c r="W33" i="2" l="1"/>
  <c r="AB36" i="2" s="1"/>
  <c r="B99" i="2" l="1"/>
  <c r="AV93" i="2"/>
  <c r="AP95" i="2"/>
  <c r="AE95" i="2" s="1"/>
  <c r="AX95" i="2"/>
  <c r="AT93" i="2"/>
  <c r="AQ93" i="2" l="1"/>
  <c r="AQ95" i="2" s="1"/>
  <c r="AZ95" i="2"/>
  <c r="AY93" i="2"/>
  <c r="AY95" i="2"/>
  <c r="AK95" i="2"/>
  <c r="AL95" i="2"/>
  <c r="AM95" i="2"/>
  <c r="AO93" i="2"/>
  <c r="AN95" i="2"/>
  <c r="AS95" i="2" s="1"/>
  <c r="AH93" i="2"/>
  <c r="AK93" i="2" s="1"/>
  <c r="AR95" i="2" l="1"/>
  <c r="AM93" i="2"/>
  <c r="AR93" i="2" s="1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Y84" i="2"/>
  <c r="X84" i="2"/>
  <c r="W84" i="2"/>
  <c r="Y83" i="2"/>
  <c r="X83" i="2"/>
  <c r="W83" i="2"/>
  <c r="Y82" i="2"/>
  <c r="X82" i="2"/>
  <c r="W82" i="2"/>
  <c r="Y81" i="2"/>
  <c r="AB82" i="2" s="1"/>
  <c r="X81" i="2"/>
  <c r="AC84" i="2" s="1"/>
  <c r="W81" i="2"/>
  <c r="AB84" i="2" s="1"/>
  <c r="AT79" i="2"/>
  <c r="AD79" i="2"/>
  <c r="AB79" i="2"/>
  <c r="B77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W72" i="2"/>
  <c r="AV72" i="2"/>
  <c r="AU72" i="2"/>
  <c r="AT72" i="2"/>
  <c r="AI72" i="2"/>
  <c r="AH72" i="2"/>
  <c r="AG72" i="2"/>
  <c r="AF72" i="2"/>
  <c r="Y72" i="2"/>
  <c r="X72" i="2"/>
  <c r="W72" i="2"/>
  <c r="Y71" i="2"/>
  <c r="X71" i="2"/>
  <c r="W71" i="2"/>
  <c r="AX70" i="2"/>
  <c r="AX72" i="2" s="1"/>
  <c r="AT70" i="2"/>
  <c r="AJ70" i="2"/>
  <c r="AJ72" i="2" s="1"/>
  <c r="Y70" i="2"/>
  <c r="X70" i="2"/>
  <c r="W70" i="2"/>
  <c r="Y69" i="2"/>
  <c r="AB70" i="2" s="1"/>
  <c r="X69" i="2"/>
  <c r="AC72" i="2" s="1"/>
  <c r="W69" i="2"/>
  <c r="AB72" i="2" s="1"/>
  <c r="AT67" i="2"/>
  <c r="AD67" i="2"/>
  <c r="AB67" i="2"/>
  <c r="B65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Y106" i="2"/>
  <c r="X106" i="2"/>
  <c r="W106" i="2"/>
  <c r="Y105" i="2"/>
  <c r="X105" i="2"/>
  <c r="W105" i="2"/>
  <c r="Y104" i="2"/>
  <c r="X104" i="2"/>
  <c r="W104" i="2"/>
  <c r="Y103" i="2"/>
  <c r="AB104" i="2" s="1"/>
  <c r="X103" i="2"/>
  <c r="AC106" i="2" s="1"/>
  <c r="W103" i="2"/>
  <c r="AB106" i="2" s="1"/>
  <c r="AT101" i="2"/>
  <c r="AD101" i="2"/>
  <c r="AB101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Y95" i="2"/>
  <c r="X95" i="2"/>
  <c r="W95" i="2"/>
  <c r="Y94" i="2"/>
  <c r="X94" i="2"/>
  <c r="W94" i="2"/>
  <c r="Y93" i="2"/>
  <c r="X93" i="2"/>
  <c r="W93" i="2"/>
  <c r="Y92" i="2"/>
  <c r="AB93" i="2" s="1"/>
  <c r="AD95" i="2" s="1"/>
  <c r="X92" i="2"/>
  <c r="AC95" i="2" s="1"/>
  <c r="W92" i="2"/>
  <c r="AB95" i="2" s="1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W60" i="2"/>
  <c r="AV60" i="2"/>
  <c r="AU60" i="2"/>
  <c r="AT60" i="2"/>
  <c r="AI60" i="2"/>
  <c r="AH60" i="2"/>
  <c r="AG60" i="2"/>
  <c r="AF60" i="2"/>
  <c r="Y60" i="2"/>
  <c r="X60" i="2"/>
  <c r="W60" i="2"/>
  <c r="Y59" i="2"/>
  <c r="X59" i="2"/>
  <c r="W59" i="2"/>
  <c r="AX58" i="2"/>
  <c r="AX60" i="2" s="1"/>
  <c r="AT58" i="2"/>
  <c r="AJ58" i="2"/>
  <c r="AJ60" i="2" s="1"/>
  <c r="Y58" i="2"/>
  <c r="X58" i="2"/>
  <c r="W58" i="2"/>
  <c r="Y57" i="2"/>
  <c r="AB58" i="2" s="1"/>
  <c r="X57" i="2"/>
  <c r="AC60" i="2" s="1"/>
  <c r="W57" i="2"/>
  <c r="AB60" i="2" s="1"/>
  <c r="AT56" i="2"/>
  <c r="AM56" i="2"/>
  <c r="AD56" i="2"/>
  <c r="AD55" i="2"/>
  <c r="AB55" i="2"/>
  <c r="B53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W48" i="2"/>
  <c r="AV48" i="2"/>
  <c r="AU48" i="2"/>
  <c r="AT48" i="2"/>
  <c r="AI48" i="2"/>
  <c r="AH48" i="2"/>
  <c r="AG48" i="2"/>
  <c r="AF48" i="2"/>
  <c r="Y48" i="2"/>
  <c r="X48" i="2"/>
  <c r="W48" i="2"/>
  <c r="Y47" i="2"/>
  <c r="X47" i="2"/>
  <c r="W47" i="2"/>
  <c r="AX46" i="2"/>
  <c r="AX48" i="2" s="1"/>
  <c r="AT46" i="2"/>
  <c r="AJ46" i="2"/>
  <c r="AJ48" i="2" s="1"/>
  <c r="Y46" i="2"/>
  <c r="X46" i="2"/>
  <c r="W46" i="2"/>
  <c r="Y45" i="2"/>
  <c r="AB46" i="2" s="1"/>
  <c r="X45" i="2"/>
  <c r="AC48" i="2" s="1"/>
  <c r="W45" i="2"/>
  <c r="AB48" i="2" s="1"/>
  <c r="AD43" i="2"/>
  <c r="AB43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W36" i="2"/>
  <c r="AV36" i="2"/>
  <c r="AU36" i="2"/>
  <c r="AT36" i="2"/>
  <c r="AI36" i="2"/>
  <c r="AP36" i="2" s="1"/>
  <c r="AE36" i="2" s="1"/>
  <c r="AH36" i="2"/>
  <c r="AO36" i="2" s="1"/>
  <c r="AG36" i="2"/>
  <c r="AF36" i="2"/>
  <c r="Y36" i="2"/>
  <c r="X36" i="2"/>
  <c r="W36" i="2"/>
  <c r="Y35" i="2"/>
  <c r="X35" i="2"/>
  <c r="W35" i="2"/>
  <c r="AX34" i="2"/>
  <c r="AX36" i="2" s="1"/>
  <c r="AT34" i="2"/>
  <c r="AJ34" i="2"/>
  <c r="AJ36" i="2" s="1"/>
  <c r="Y34" i="2"/>
  <c r="X34" i="2"/>
  <c r="W34" i="2"/>
  <c r="Y33" i="2"/>
  <c r="AB34" i="2" s="1"/>
  <c r="X33" i="2"/>
  <c r="AC36" i="2" s="1"/>
  <c r="AD31" i="2"/>
  <c r="AB31" i="2"/>
  <c r="AN36" i="2" l="1"/>
  <c r="AH58" i="2"/>
  <c r="AK58" i="2" s="1"/>
  <c r="AV58" i="2"/>
  <c r="AY58" i="2" s="1"/>
  <c r="AD82" i="2"/>
  <c r="AD84" i="2"/>
  <c r="AD93" i="2"/>
  <c r="AD104" i="2"/>
  <c r="AD106" i="2"/>
  <c r="X85" i="2"/>
  <c r="AV70" i="2"/>
  <c r="AV46" i="2"/>
  <c r="AY46" i="2" s="1"/>
  <c r="X61" i="2"/>
  <c r="AP60" i="2"/>
  <c r="AE60" i="2" s="1"/>
  <c r="AV34" i="2"/>
  <c r="AY34" i="2" s="1"/>
  <c r="X49" i="2"/>
  <c r="W61" i="2"/>
  <c r="AP48" i="2"/>
  <c r="AE48" i="2" s="1"/>
  <c r="AL48" i="2"/>
  <c r="AY36" i="2"/>
  <c r="AZ36" i="2"/>
  <c r="AO48" i="2"/>
  <c r="AO46" i="2" s="1"/>
  <c r="AY48" i="2"/>
  <c r="AM60" i="2"/>
  <c r="AY72" i="2"/>
  <c r="AY60" i="2"/>
  <c r="AK36" i="2"/>
  <c r="AH70" i="2"/>
  <c r="AK70" i="2" s="1"/>
  <c r="AL60" i="2"/>
  <c r="AK72" i="2"/>
  <c r="AM72" i="2"/>
  <c r="Y85" i="2"/>
  <c r="X37" i="2"/>
  <c r="AH46" i="2"/>
  <c r="AK46" i="2" s="1"/>
  <c r="AK48" i="2"/>
  <c r="Y49" i="2"/>
  <c r="AT44" i="2" s="1"/>
  <c r="Y61" i="2"/>
  <c r="Y96" i="2"/>
  <c r="AO72" i="2"/>
  <c r="W73" i="2"/>
  <c r="Y73" i="2"/>
  <c r="AF68" i="2" s="1"/>
  <c r="AO60" i="2"/>
  <c r="X96" i="2"/>
  <c r="X73" i="2"/>
  <c r="W85" i="2"/>
  <c r="AO34" i="2"/>
  <c r="AZ60" i="2"/>
  <c r="AN60" i="2"/>
  <c r="W96" i="2"/>
  <c r="AP72" i="2"/>
  <c r="AL72" i="2"/>
  <c r="AZ72" i="2"/>
  <c r="AN72" i="2"/>
  <c r="AS36" i="2"/>
  <c r="W49" i="2"/>
  <c r="Y107" i="2"/>
  <c r="Y37" i="2"/>
  <c r="AL36" i="2"/>
  <c r="AM48" i="2"/>
  <c r="AZ48" i="2"/>
  <c r="AN48" i="2"/>
  <c r="AH34" i="2"/>
  <c r="AK34" i="2" s="1"/>
  <c r="AM36" i="2"/>
  <c r="W37" i="2"/>
  <c r="AK60" i="2"/>
  <c r="X107" i="2"/>
  <c r="AY70" i="2"/>
  <c r="W107" i="2"/>
  <c r="AQ70" i="2"/>
  <c r="AQ72" i="2" s="1"/>
  <c r="AQ34" i="2"/>
  <c r="AQ46" i="2"/>
  <c r="AQ48" i="2" s="1"/>
  <c r="AQ58" i="2"/>
  <c r="AQ60" i="2" s="1"/>
  <c r="AO58" i="2" l="1"/>
  <c r="AD72" i="2"/>
  <c r="AS48" i="2"/>
  <c r="AD60" i="2"/>
  <c r="AD48" i="2"/>
  <c r="AM70" i="2"/>
  <c r="AS60" i="2"/>
  <c r="AB68" i="2"/>
  <c r="AB73" i="2" s="1"/>
  <c r="AK73" i="2"/>
  <c r="AD34" i="2"/>
  <c r="AD58" i="2"/>
  <c r="AF44" i="2"/>
  <c r="AK49" i="2" s="1"/>
  <c r="AB44" i="2"/>
  <c r="AB49" i="2" s="1"/>
  <c r="AR48" i="2"/>
  <c r="AT68" i="2"/>
  <c r="AO70" i="2"/>
  <c r="AD70" i="2" s="1"/>
  <c r="AE72" i="2"/>
  <c r="AM44" i="2"/>
  <c r="AD44" i="2" s="1"/>
  <c r="AT80" i="2"/>
  <c r="AM80" i="2"/>
  <c r="AR85" i="2" s="1"/>
  <c r="AS85" i="2" s="1"/>
  <c r="AF80" i="2"/>
  <c r="AK85" i="2" s="1"/>
  <c r="AB80" i="2"/>
  <c r="AB85" i="2" s="1"/>
  <c r="AR72" i="2"/>
  <c r="AR60" i="2"/>
  <c r="AB91" i="2"/>
  <c r="AB96" i="2" s="1"/>
  <c r="AT91" i="2"/>
  <c r="AF91" i="2"/>
  <c r="AK96" i="2" s="1"/>
  <c r="AM68" i="2"/>
  <c r="AD68" i="2" s="1"/>
  <c r="AB56" i="2"/>
  <c r="AB61" i="2" s="1"/>
  <c r="AF56" i="2"/>
  <c r="AK61" i="2" s="1"/>
  <c r="AF102" i="2"/>
  <c r="AK107" i="2" s="1"/>
  <c r="AT102" i="2"/>
  <c r="AB102" i="2"/>
  <c r="AB107" i="2" s="1"/>
  <c r="AM102" i="2"/>
  <c r="AM34" i="2"/>
  <c r="AR34" i="2" s="1"/>
  <c r="AT32" i="2"/>
  <c r="AB32" i="2"/>
  <c r="AB37" i="2" s="1"/>
  <c r="AM32" i="2"/>
  <c r="AD32" i="2" s="1"/>
  <c r="AF32" i="2"/>
  <c r="AK37" i="2" s="1"/>
  <c r="AS72" i="2"/>
  <c r="AD46" i="2"/>
  <c r="AQ36" i="2"/>
  <c r="AD36" i="2" s="1"/>
  <c r="AM46" i="2"/>
  <c r="AR46" i="2" s="1"/>
  <c r="AM58" i="2"/>
  <c r="AR58" i="2" s="1"/>
  <c r="AD102" i="2" l="1"/>
  <c r="AD107" i="2" s="1"/>
  <c r="AE107" i="2" s="1"/>
  <c r="AR107" i="2"/>
  <c r="AS107" i="2" s="1"/>
  <c r="AD37" i="2"/>
  <c r="AE37" i="2" s="1"/>
  <c r="AD73" i="2"/>
  <c r="AE73" i="2" s="1"/>
  <c r="AR73" i="2"/>
  <c r="AS73" i="2" s="1"/>
  <c r="AR49" i="2"/>
  <c r="AS49" i="2" s="1"/>
  <c r="AD96" i="2"/>
  <c r="AE96" i="2" s="1"/>
  <c r="AR96" i="2"/>
  <c r="AS96" i="2" s="1"/>
  <c r="AR36" i="2"/>
  <c r="AR37" i="2" s="1"/>
  <c r="AS37" i="2" s="1"/>
  <c r="AD80" i="2"/>
  <c r="AD85" i="2" s="1"/>
  <c r="AE85" i="2" s="1"/>
  <c r="AR70" i="2"/>
  <c r="AD49" i="2"/>
  <c r="AE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tc={E57B402B-ED17-46CE-891A-1E56B81D88CB}</author>
    <author>Hodgkinson, Loreen FLNR:EX</author>
  </authors>
  <commentList>
    <comment ref="AA3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show 1 decimal place</t>
      </text>
    </comment>
    <comment ref="AD91" authorId="1" shapeId="0" xr:uid="{00000000-0006-0000-0000-000002000000}">
      <text>
        <r>
          <rPr>
            <b/>
            <sz val="8"/>
            <color indexed="81"/>
            <rFont val="Tahoma"/>
            <charset val="1"/>
          </rPr>
          <t>Hodgkinson, Loreen FLNR:EX:</t>
        </r>
        <r>
          <rPr>
            <sz val="8"/>
            <color indexed="81"/>
            <rFont val="Tahoma"/>
            <charset val="1"/>
          </rPr>
          <t xml:space="preserve">
See Variance 1 and subtract 608 ha from M+O target</t>
        </r>
      </text>
    </comment>
    <comment ref="AM91" authorId="1" shapeId="0" xr:uid="{00000000-0006-0000-0000-000003000000}">
      <text>
        <r>
          <rPr>
            <b/>
            <sz val="8"/>
            <color indexed="81"/>
            <rFont val="Tahoma"/>
            <charset val="1"/>
          </rPr>
          <t>Hodgkinson, Loreen FLNR:EX:</t>
        </r>
        <r>
          <rPr>
            <sz val="8"/>
            <color indexed="81"/>
            <rFont val="Tahoma"/>
            <charset val="1"/>
          </rPr>
          <t xml:space="preserve">
See Variance 1 and subtract 608 ha from M+O target</t>
        </r>
      </text>
    </comment>
  </commentList>
</comments>
</file>

<file path=xl/sharedStrings.xml><?xml version="1.0" encoding="utf-8"?>
<sst xmlns="http://schemas.openxmlformats.org/spreadsheetml/2006/main" count="1080" uniqueCount="114">
  <si>
    <t>OGMA</t>
  </si>
  <si>
    <t>(251+)</t>
  </si>
  <si>
    <t>(141-250)</t>
  </si>
  <si>
    <t>Age Class 9</t>
  </si>
  <si>
    <t>Age Class 8</t>
  </si>
  <si>
    <t>Age Class 7</t>
  </si>
  <si>
    <t>Age Class 6</t>
  </si>
  <si>
    <t>Age Class 5</t>
  </si>
  <si>
    <t>Age Class 4</t>
  </si>
  <si>
    <t>Age Class 3</t>
  </si>
  <si>
    <t>Age Class 2</t>
  </si>
  <si>
    <t>Age Class 1</t>
  </si>
  <si>
    <t>Age Class 0</t>
  </si>
  <si>
    <t>(121-140)</t>
  </si>
  <si>
    <t>(101-120)</t>
  </si>
  <si>
    <t>(81-100)</t>
  </si>
  <si>
    <t>(61-80)</t>
  </si>
  <si>
    <t>(41-60)</t>
  </si>
  <si>
    <t>(21-40)</t>
  </si>
  <si>
    <t>(1-20)</t>
  </si>
  <si>
    <t>Target %</t>
  </si>
  <si>
    <t>Out</t>
  </si>
  <si>
    <t>---</t>
  </si>
  <si>
    <t>Age</t>
  </si>
  <si>
    <t>101-140</t>
  </si>
  <si>
    <t>101+</t>
  </si>
  <si>
    <t>Parks</t>
  </si>
  <si>
    <t>Operable</t>
  </si>
  <si>
    <t>Inoperable</t>
  </si>
  <si>
    <t>141+</t>
  </si>
  <si>
    <t>Target Area (ha)</t>
  </si>
  <si>
    <t>Actual Area (ha)</t>
  </si>
  <si>
    <t>Total</t>
  </si>
  <si>
    <t>Out OGMA</t>
  </si>
  <si>
    <t>In OGMA</t>
  </si>
  <si>
    <t>Old</t>
  </si>
  <si>
    <t>Mature</t>
  </si>
  <si>
    <t>BA</t>
  </si>
  <si>
    <t>BB</t>
  </si>
  <si>
    <t>AA</t>
  </si>
  <si>
    <t>AB</t>
  </si>
  <si>
    <t>AC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</si>
  <si>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</si>
  <si>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</si>
  <si>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</si>
  <si>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</si>
  <si>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</si>
  <si>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</si>
  <si>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</si>
  <si>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</si>
  <si>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</si>
  <si>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</si>
  <si>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</si>
  <si>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</si>
  <si>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</si>
  <si>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</si>
  <si>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</si>
  <si>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</si>
  <si>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</si>
  <si>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</si>
  <si>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</si>
  <si>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CA</t>
  </si>
  <si>
    <t>CB</t>
  </si>
  <si>
    <t>DA</t>
  </si>
  <si>
    <t>DB</t>
  </si>
  <si>
    <t>DC</t>
  </si>
  <si>
    <t>DE</t>
  </si>
  <si>
    <t>DF</t>
  </si>
  <si>
    <t>EA</t>
  </si>
  <si>
    <t>EB</t>
  </si>
  <si>
    <t>EC</t>
  </si>
  <si>
    <t>ED</t>
  </si>
  <si>
    <t>EE</t>
  </si>
  <si>
    <t>EF</t>
  </si>
  <si>
    <t>FA</t>
  </si>
  <si>
    <t>FB</t>
  </si>
  <si>
    <t>LU: N504
BGC: ICHdw1
BEO: I NDT: 3</t>
  </si>
  <si>
    <t>LU: N505
BGC: ICHdw1
BEO: I NDT: 3</t>
  </si>
  <si>
    <t>LU: N506
BGC: ICHdw1
BEO: L NDT: 3</t>
  </si>
  <si>
    <t>AD</t>
  </si>
  <si>
    <t>DD</t>
  </si>
  <si>
    <t>LU: N525
BGC: ICHmw2
BEO: H NDT: 2</t>
  </si>
  <si>
    <t>LU: N530
BGC: ICHmw2
BEO: H NDT: 2</t>
  </si>
  <si>
    <t>ALL</t>
  </si>
  <si>
    <t>FC</t>
  </si>
  <si>
    <t>FD</t>
  </si>
  <si>
    <t>FE</t>
  </si>
  <si>
    <t>FF</t>
  </si>
  <si>
    <t>n/a</t>
  </si>
  <si>
    <t>LU: N515
BGC: ICHmw2
BEO: H NDT: 2</t>
  </si>
  <si>
    <t>LU: N515
BGC: ICHdw
BEO: H NDT: 3</t>
  </si>
  <si>
    <t>PART 1</t>
  </si>
  <si>
    <t>PART 2</t>
  </si>
  <si>
    <t>Crown Forested Land Base (CFLB)</t>
  </si>
  <si>
    <t>Park</t>
  </si>
  <si>
    <t>DG</t>
  </si>
  <si>
    <t>EG</t>
  </si>
  <si>
    <t>FG</t>
  </si>
  <si>
    <t>Connectivity</t>
  </si>
  <si>
    <t>In/Out</t>
  </si>
  <si>
    <t>In</t>
  </si>
  <si>
    <t>Total Area (ha)</t>
  </si>
  <si>
    <t>Connectivity
Area (ha)</t>
  </si>
  <si>
    <r>
      <rPr>
        <b/>
        <sz val="10"/>
        <color rgb="FF00B050"/>
        <rFont val="Calibri"/>
        <family val="2"/>
        <scheme val="minor"/>
      </rPr>
      <t>Surplus</t>
    </r>
    <r>
      <rPr>
        <b/>
        <sz val="10"/>
        <color theme="1"/>
        <rFont val="Calibri"/>
        <family val="2"/>
        <scheme val="minor"/>
      </rPr>
      <t xml:space="preserve"> / </t>
    </r>
    <r>
      <rPr>
        <b/>
        <sz val="10"/>
        <color rgb="FFFF0000"/>
        <rFont val="Calibri"/>
        <family val="2"/>
        <scheme val="minor"/>
      </rPr>
      <t>Deficit</t>
    </r>
    <r>
      <rPr>
        <b/>
        <sz val="10"/>
        <color theme="1"/>
        <rFont val="Calibri"/>
        <family val="2"/>
        <scheme val="minor"/>
      </rPr>
      <t xml:space="preserve"> to Target (ha)</t>
    </r>
  </si>
  <si>
    <t>In +</t>
  </si>
  <si>
    <t>251+</t>
  </si>
  <si>
    <t>101-250</t>
  </si>
  <si>
    <t>101-1250</t>
  </si>
  <si>
    <t>Method 1
OGMA
(as old)</t>
  </si>
  <si>
    <t>Method 1
Mature + Old
(with OGMA as old)</t>
  </si>
  <si>
    <t>Method 2
Old Seral Forest</t>
  </si>
  <si>
    <t>Method 2
Mature + Old Seral Forest</t>
  </si>
  <si>
    <t>for info only
Mature Seral Forest</t>
  </si>
  <si>
    <t>46.0% - 608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</si>
</sst>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FFFFFF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shrinkToFit="1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center" vertical="center" shrinkToFit="1"/>
    </xf>
    <xf numFmtId="165" fontId="1" fillId="3" borderId="1" xfId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165" fontId="4" fillId="0" borderId="1" xfId="0" applyNumberFormat="1" applyFont="1" applyFill="1" applyBorder="1" applyAlignment="1">
      <alignment vertical="center"/>
    </xf>
    <xf numFmtId="0" fontId="10" fillId="0" borderId="1" xfId="0" applyFont="1" applyBorder="1"/>
    <xf numFmtId="165" fontId="13" fillId="7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5" fontId="1" fillId="8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165" fontId="1" fillId="8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165" fontId="1" fillId="8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165" fontId="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left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" fillId="4" borderId="5" xfId="0" quotePrefix="1" applyFont="1" applyFill="1" applyBorder="1" applyAlignment="1">
      <alignment horizontal="center" vertical="center"/>
    </xf>
    <xf numFmtId="0" fontId="1" fillId="4" borderId="6" xfId="0" quotePrefix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5" fontId="1" fillId="9" borderId="5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165" fontId="1" fillId="9" borderId="5" xfId="0" applyNumberFormat="1" applyFont="1" applyFill="1" applyBorder="1" applyAlignment="1">
      <alignment horizontal="center"/>
    </xf>
    <xf numFmtId="165" fontId="1" fillId="9" borderId="6" xfId="0" applyNumberFormat="1" applyFon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165" fontId="5" fillId="7" borderId="5" xfId="0" applyNumberFormat="1" applyFont="1" applyFill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6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FFFFFF"/>
      <color rgb="FF05D50A"/>
      <color rgb="FFFFCCCC"/>
      <color rgb="FFD6DCE4"/>
      <color rgb="FFDDDDDD"/>
      <color rgb="FFFF99FF"/>
      <color rgb="FF0066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76201</xdr:rowOff>
    </xdr:from>
    <xdr:to>
      <xdr:col>51</xdr:col>
      <xdr:colOff>561975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76201"/>
          <a:ext cx="28641675" cy="501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0"/>
            </a:spcAft>
          </a:pPr>
          <a:r>
            <a:rPr lang="en-CA" sz="3200" kern="1400" spc="-50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Kootenay-Boundary Higher Level Plan Order Reporting Suite </a:t>
          </a:r>
          <a:endParaRPr lang="en-CA" sz="3200" kern="1400" spc="-50">
            <a:effectLst/>
            <a:latin typeface="Calibri Light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CA" sz="2800" kern="1400" spc="-50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 </a:t>
          </a:r>
          <a:endParaRPr lang="en-CA" sz="2800" kern="1400" spc="-50">
            <a:effectLst/>
            <a:latin typeface="Calibri Light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n-CA" sz="2800" kern="1400" spc="-50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Appendix 1.b  Example for Monitoring Report Table: Biodiversity Seral Stage Targets </a:t>
          </a:r>
          <a:endParaRPr lang="en-CA" sz="2800" kern="1400" spc="-50">
            <a:effectLst/>
            <a:latin typeface="Calibri Light"/>
            <a:ea typeface="Times New Roman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CA" sz="1600" spc="75">
              <a:solidFill>
                <a:srgbClr val="5A5A5A"/>
              </a:solidFill>
              <a:effectLst/>
              <a:latin typeface="+mn-lt"/>
              <a:ea typeface="Times New Roman"/>
              <a:cs typeface="Times New Roman"/>
            </a:rPr>
            <a:t>Important: This example</a:t>
          </a:r>
          <a:r>
            <a:rPr lang="en-CA" sz="1600" spc="75" baseline="0">
              <a:solidFill>
                <a:srgbClr val="5A5A5A"/>
              </a:solidFill>
              <a:effectLst/>
              <a:latin typeface="+mn-lt"/>
              <a:ea typeface="Times New Roman"/>
              <a:cs typeface="Times New Roman"/>
            </a:rPr>
            <a:t> table </a:t>
          </a:r>
          <a:r>
            <a:rPr lang="en-CA" sz="1600" spc="75">
              <a:solidFill>
                <a:srgbClr val="5A5A5A"/>
              </a:solidFill>
              <a:effectLst/>
              <a:latin typeface="+mn-lt"/>
              <a:ea typeface="Times New Roman"/>
              <a:cs typeface="Times New Roman"/>
            </a:rPr>
            <a:t>is to be used with the Guidance</a:t>
          </a:r>
          <a:r>
            <a:rPr lang="en-CA" sz="1600" spc="75" baseline="0">
              <a:solidFill>
                <a:srgbClr val="5A5A5A"/>
              </a:solidFill>
              <a:effectLst/>
              <a:latin typeface="+mn-lt"/>
              <a:ea typeface="Times New Roman"/>
              <a:cs typeface="Times New Roman"/>
            </a:rPr>
            <a:t> Document.  </a:t>
          </a:r>
          <a:endParaRPr lang="en-CA" sz="1600" spc="75">
            <a:solidFill>
              <a:srgbClr val="5A5A5A"/>
            </a:solidFill>
            <a:effectLst/>
            <a:latin typeface="+mn-lt"/>
            <a:ea typeface="Times New Roman"/>
            <a:cs typeface="Times New Roman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CA" sz="1100">
              <a:solidFill>
                <a:srgbClr val="2F5496"/>
              </a:solidFill>
              <a:effectLst/>
              <a:latin typeface="+mn-lt"/>
              <a:ea typeface="Calibri"/>
              <a:cs typeface="Calibri"/>
            </a:rPr>
            <a:t> </a:t>
          </a:r>
          <a:endParaRPr lang="en-CA" sz="1100">
            <a:effectLst/>
            <a:latin typeface="+mn-lt"/>
            <a:ea typeface="Calibri"/>
            <a:cs typeface="Times New Roman"/>
          </a:endParaRPr>
        </a:p>
        <a:p>
          <a:pPr marL="914400" indent="-914400">
            <a:lnSpc>
              <a:spcPct val="107000"/>
            </a:lnSpc>
            <a:spcAft>
              <a:spcPts val="800"/>
            </a:spcAft>
          </a:pP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Authors:	</a:t>
          </a:r>
          <a:r>
            <a:rPr lang="en-CA" sz="1600" b="1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Higher Level Plan Reporting Suite Steering Committee Biodiversity Sub-committee</a:t>
          </a: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 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Ian Dennis, Research Assistant, SGRC, Selkirk College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Loreen Hodgkinson, Stewardship Forester, FLNRORD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Tyler Hodgkinson, Forest Asset Manager, Kalesnikoff Lumber Co. Ltd.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Kathy Howard, Planning Officer, BC Timber Sales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Adam Rodgers, Planning Forester, Atco Wood Products Ltd.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Randy Waterous, Forestry Planner, Interfor Corporation</a:t>
          </a:r>
          <a:b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</a:b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Ian Wiles, Stewardship Officer, FLNRORD</a:t>
          </a:r>
          <a:endParaRPr lang="en-CA" sz="1600" spc="75">
            <a:solidFill>
              <a:srgbClr val="5A5A5A"/>
            </a:solidFill>
            <a:effectLst/>
            <a:latin typeface="+mn-lt"/>
            <a:ea typeface="Times New Roman"/>
            <a:cs typeface="Times New Roman"/>
          </a:endParaRPr>
        </a:p>
        <a:p>
          <a:pPr marL="914400" indent="-914400">
            <a:lnSpc>
              <a:spcPct val="107000"/>
            </a:lnSpc>
            <a:spcAft>
              <a:spcPts val="800"/>
            </a:spcAft>
          </a:pPr>
          <a:r>
            <a:rPr lang="en-CA" sz="1600" spc="75">
              <a:solidFill>
                <a:srgbClr val="2F5496"/>
              </a:solidFill>
              <a:effectLst/>
              <a:latin typeface="+mn-lt"/>
              <a:ea typeface="Times New Roman"/>
              <a:cs typeface="Calibri"/>
            </a:rPr>
            <a:t>Date: 	March 2020</a:t>
          </a:r>
          <a:endParaRPr lang="en-CA" sz="1600" spc="75">
            <a:solidFill>
              <a:srgbClr val="5A5A5A"/>
            </a:solidFill>
            <a:effectLst/>
            <a:latin typeface="+mn-lt"/>
            <a:ea typeface="Times New Roman"/>
            <a:cs typeface="Times New Roman"/>
          </a:endParaRPr>
        </a:p>
        <a:p>
          <a:endParaRPr lang="en-CA" sz="1100"/>
        </a:p>
      </xdr:txBody>
    </xdr:sp>
    <xdr:clientData/>
  </xdr:twoCellAnchor>
  <xdr:twoCellAnchor>
    <xdr:from>
      <xdr:col>16</xdr:col>
      <xdr:colOff>285750</xdr:colOff>
      <xdr:row>87</xdr:row>
      <xdr:rowOff>457200</xdr:rowOff>
    </xdr:from>
    <xdr:to>
      <xdr:col>21</xdr:col>
      <xdr:colOff>438150</xdr:colOff>
      <xdr:row>93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58175" y="21736050"/>
          <a:ext cx="239077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See var</a:t>
          </a:r>
          <a:r>
            <a:rPr lang="en-CA" sz="1100" baseline="0"/>
            <a:t>iance 1 for N525/N528 </a:t>
          </a:r>
        </a:p>
        <a:p>
          <a:endParaRPr lang="en-CA" sz="1100" baseline="0"/>
        </a:p>
        <a:p>
          <a:r>
            <a:rPr lang="en-CA" sz="1100" baseline="0"/>
            <a:t>In N525, 608 ha has been subtracted from M+O target area.  </a:t>
          </a:r>
        </a:p>
        <a:p>
          <a:endParaRPr lang="en-CA" sz="1100"/>
        </a:p>
        <a:p>
          <a:pPr eaLnBrk="1" fontAlgn="auto" latinLnBrk="0" hangingPunct="1"/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N528, 608 ha has been added to M+O target area.</a:t>
          </a:r>
          <a:endParaRPr lang="en-US">
            <a:effectLst/>
          </a:endParaRPr>
        </a:p>
        <a:p>
          <a:pPr eaLnBrk="1" fontAlgn="auto" latinLnBrk="0" hangingPunct="1"/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>
            <a:effectLst/>
          </a:endParaRPr>
        </a:p>
        <a:p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dgkinson, Loreen FLNR:EX" id="{78F395F2-B33F-4C83-AC70-3E91EC4B8E2A}" userId="S::Loreen.Hodgkinson@gov.bc.ca::f01aa9cd-697f-4dad-a2c3-5f2150c6154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31" dT="2019-11-18T17:01:48.26" personId="{78F395F2-B33F-4C83-AC70-3E91EC4B8E2A}" id="{E57B402B-ED17-46CE-891A-1E56B81D88CB}">
    <text>Must show 1 decimal place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35"/>
  <sheetViews>
    <sheetView tabSelected="1" view="pageBreakPreview" zoomScaleNormal="100" zoomScaleSheetLayoutView="100" workbookViewId="0">
      <pane xSplit="2" topLeftCell="C1" activePane="topRight" state="frozen"/>
      <selection pane="topRight" activeCell="AM90" sqref="AM90:AS90"/>
    </sheetView>
  </sheetViews>
  <sheetFormatPr defaultRowHeight="21" x14ac:dyDescent="0.35"/>
  <cols>
    <col min="1" max="1" width="7" style="1" customWidth="1"/>
    <col min="2" max="2" width="17" style="3" customWidth="1"/>
    <col min="3" max="8" width="6.7109375" style="3" customWidth="1"/>
    <col min="9" max="9" width="7.140625" style="3" bestFit="1" customWidth="1"/>
    <col min="10" max="13" width="6.7109375" style="3" customWidth="1"/>
    <col min="14" max="14" width="7.85546875" style="3" bestFit="1" customWidth="1"/>
    <col min="15" max="22" width="6.7109375" style="3" customWidth="1"/>
    <col min="23" max="23" width="7.85546875" style="3" customWidth="1"/>
    <col min="24" max="24" width="6.7109375" style="3" customWidth="1"/>
    <col min="25" max="25" width="9.140625" style="21" customWidth="1"/>
    <col min="26" max="26" width="6.5703125" style="3" customWidth="1"/>
    <col min="27" max="27" width="15" style="3" customWidth="1"/>
    <col min="28" max="29" width="7" style="3" customWidth="1"/>
    <col min="30" max="31" width="9.140625" style="3" customWidth="1"/>
    <col min="32" max="32" width="11.28515625" style="3" customWidth="1"/>
    <col min="33" max="33" width="9.42578125" style="3" customWidth="1"/>
    <col min="34" max="34" width="11.28515625" style="3" customWidth="1"/>
    <col min="35" max="36" width="9.7109375" style="3" customWidth="1"/>
    <col min="37" max="38" width="7" style="3" customWidth="1"/>
    <col min="39" max="45" width="9.140625" style="3" customWidth="1"/>
    <col min="46" max="16384" width="9.140625" style="3"/>
  </cols>
  <sheetData>
    <row r="1" customFormat="1" ht="15" x14ac:dyDescent="0.25"/>
    <row r="2" customFormat="1" ht="15" x14ac:dyDescent="0.25"/>
    <row r="3" customFormat="1" ht="15" x14ac:dyDescent="0.25"/>
    <row r="4" customFormat="1" ht="15" x14ac:dyDescent="0.25"/>
    <row r="5" customFormat="1" ht="15" x14ac:dyDescent="0.25"/>
    <row r="6" customFormat="1" ht="15" x14ac:dyDescent="0.25"/>
    <row r="7" customFormat="1" ht="15" x14ac:dyDescent="0.25"/>
    <row r="8" customFormat="1" ht="15" x14ac:dyDescent="0.25"/>
    <row r="9" customFormat="1" ht="15" x14ac:dyDescent="0.25"/>
    <row r="10" customFormat="1" ht="15" x14ac:dyDescent="0.25"/>
    <row r="11" customFormat="1" ht="15" x14ac:dyDescent="0.25"/>
    <row r="12" customFormat="1" ht="15" x14ac:dyDescent="0.25"/>
    <row r="13" customFormat="1" ht="15" x14ac:dyDescent="0.25"/>
    <row r="14" customFormat="1" ht="15" x14ac:dyDescent="0.25"/>
    <row r="15" customFormat="1" ht="15" x14ac:dyDescent="0.25"/>
    <row r="16" customFormat="1" ht="15" x14ac:dyDescent="0.25"/>
    <row r="17" spans="1:52" customFormat="1" ht="15" x14ac:dyDescent="0.25"/>
    <row r="18" spans="1:52" customFormat="1" ht="15" x14ac:dyDescent="0.25"/>
    <row r="19" spans="1:52" customFormat="1" ht="15" x14ac:dyDescent="0.25"/>
    <row r="20" spans="1:52" customFormat="1" ht="15" x14ac:dyDescent="0.25"/>
    <row r="21" spans="1:52" customFormat="1" ht="15" x14ac:dyDescent="0.25"/>
    <row r="22" spans="1:52" customFormat="1" ht="15" x14ac:dyDescent="0.25"/>
    <row r="23" spans="1:52" customFormat="1" ht="15" x14ac:dyDescent="0.25"/>
    <row r="24" spans="1:52" customFormat="1" ht="15" x14ac:dyDescent="0.25"/>
    <row r="25" spans="1:52" customFormat="1" ht="15" x14ac:dyDescent="0.25"/>
    <row r="26" spans="1:52" customFormat="1" ht="15" x14ac:dyDescent="0.25"/>
    <row r="27" spans="1:52" customFormat="1" ht="15" x14ac:dyDescent="0.25"/>
    <row r="28" spans="1:52" s="1" customFormat="1" x14ac:dyDescent="0.35">
      <c r="B28" s="1" t="s">
        <v>91</v>
      </c>
      <c r="C28" s="1" t="s">
        <v>39</v>
      </c>
      <c r="D28" s="1" t="s">
        <v>40</v>
      </c>
      <c r="E28" s="1" t="s">
        <v>41</v>
      </c>
      <c r="F28" s="1" t="s">
        <v>79</v>
      </c>
      <c r="G28" s="1" t="s">
        <v>42</v>
      </c>
      <c r="H28" s="1" t="s">
        <v>43</v>
      </c>
      <c r="I28" s="1" t="s">
        <v>44</v>
      </c>
      <c r="J28" s="1" t="s">
        <v>45</v>
      </c>
      <c r="K28" s="1" t="s">
        <v>46</v>
      </c>
      <c r="L28" s="1" t="s">
        <v>47</v>
      </c>
      <c r="M28" s="1" t="s">
        <v>48</v>
      </c>
      <c r="N28" s="1" t="s">
        <v>49</v>
      </c>
      <c r="O28" s="1" t="s">
        <v>50</v>
      </c>
      <c r="P28" s="1" t="s">
        <v>51</v>
      </c>
      <c r="Q28" s="1" t="s">
        <v>52</v>
      </c>
      <c r="R28" s="1" t="s">
        <v>53</v>
      </c>
      <c r="S28" s="1" t="s">
        <v>54</v>
      </c>
      <c r="T28" s="1" t="s">
        <v>55</v>
      </c>
      <c r="U28" s="1" t="s">
        <v>56</v>
      </c>
      <c r="V28" s="1" t="s">
        <v>57</v>
      </c>
      <c r="W28" s="1" t="s">
        <v>58</v>
      </c>
      <c r="X28" s="1" t="s">
        <v>59</v>
      </c>
      <c r="Y28" s="2" t="s">
        <v>60</v>
      </c>
      <c r="AA28" s="1" t="s">
        <v>92</v>
      </c>
      <c r="AB28" s="1" t="s">
        <v>37</v>
      </c>
      <c r="AC28" s="1" t="s">
        <v>38</v>
      </c>
      <c r="AD28" s="1" t="s">
        <v>61</v>
      </c>
      <c r="AE28" s="1" t="s">
        <v>62</v>
      </c>
      <c r="AF28" s="1" t="s">
        <v>63</v>
      </c>
      <c r="AG28" s="1" t="s">
        <v>64</v>
      </c>
      <c r="AH28" s="1" t="s">
        <v>65</v>
      </c>
      <c r="AI28" s="1" t="s">
        <v>80</v>
      </c>
      <c r="AJ28" s="1" t="s">
        <v>66</v>
      </c>
      <c r="AK28" s="1" t="s">
        <v>67</v>
      </c>
      <c r="AL28" s="1" t="s">
        <v>95</v>
      </c>
      <c r="AM28" s="1" t="s">
        <v>68</v>
      </c>
      <c r="AN28" s="1" t="s">
        <v>69</v>
      </c>
      <c r="AO28" s="1" t="s">
        <v>70</v>
      </c>
      <c r="AP28" s="1" t="s">
        <v>71</v>
      </c>
      <c r="AQ28" s="1" t="s">
        <v>72</v>
      </c>
      <c r="AR28" s="1" t="s">
        <v>73</v>
      </c>
      <c r="AS28" s="1" t="s">
        <v>96</v>
      </c>
      <c r="AT28" s="1" t="s">
        <v>74</v>
      </c>
      <c r="AU28" s="1" t="s">
        <v>75</v>
      </c>
      <c r="AV28" s="1" t="s">
        <v>84</v>
      </c>
      <c r="AW28" s="1" t="s">
        <v>85</v>
      </c>
      <c r="AX28" s="1" t="s">
        <v>86</v>
      </c>
      <c r="AY28" s="1" t="s">
        <v>87</v>
      </c>
      <c r="AZ28" s="1" t="s">
        <v>97</v>
      </c>
    </row>
    <row r="29" spans="1:52" ht="41.25" customHeight="1" x14ac:dyDescent="0.35">
      <c r="A29" s="1">
        <v>1</v>
      </c>
      <c r="B29" s="39" t="s">
        <v>76</v>
      </c>
      <c r="C29" s="42" t="s">
        <v>3</v>
      </c>
      <c r="D29" s="42"/>
      <c r="E29" s="42" t="s">
        <v>4</v>
      </c>
      <c r="F29" s="42"/>
      <c r="G29" s="42" t="s">
        <v>5</v>
      </c>
      <c r="H29" s="42"/>
      <c r="I29" s="42" t="s">
        <v>6</v>
      </c>
      <c r="J29" s="42"/>
      <c r="K29" s="42" t="s">
        <v>7</v>
      </c>
      <c r="L29" s="42"/>
      <c r="M29" s="42" t="s">
        <v>8</v>
      </c>
      <c r="N29" s="42"/>
      <c r="O29" s="42" t="s">
        <v>9</v>
      </c>
      <c r="P29" s="42"/>
      <c r="Q29" s="42" t="s">
        <v>10</v>
      </c>
      <c r="R29" s="42"/>
      <c r="S29" s="42" t="s">
        <v>11</v>
      </c>
      <c r="T29" s="42"/>
      <c r="U29" s="42" t="s">
        <v>12</v>
      </c>
      <c r="V29" s="42"/>
      <c r="W29" s="46" t="s">
        <v>101</v>
      </c>
      <c r="X29" s="46"/>
      <c r="Y29" s="46"/>
      <c r="Z29" s="1">
        <v>1</v>
      </c>
      <c r="AA29" s="27" t="s">
        <v>76</v>
      </c>
      <c r="AB29" s="45" t="s">
        <v>108</v>
      </c>
      <c r="AC29" s="42"/>
      <c r="AD29" s="45" t="s">
        <v>109</v>
      </c>
      <c r="AE29" s="45"/>
      <c r="AF29" s="45" t="s">
        <v>110</v>
      </c>
      <c r="AG29" s="42"/>
      <c r="AH29" s="42"/>
      <c r="AI29" s="42"/>
      <c r="AJ29" s="42"/>
      <c r="AK29" s="42"/>
      <c r="AL29" s="42"/>
      <c r="AM29" s="45" t="s">
        <v>111</v>
      </c>
      <c r="AN29" s="42"/>
      <c r="AO29" s="42"/>
      <c r="AP29" s="42"/>
      <c r="AQ29" s="42"/>
      <c r="AR29" s="42"/>
      <c r="AS29" s="42"/>
      <c r="AT29" s="45" t="s">
        <v>112</v>
      </c>
      <c r="AU29" s="42"/>
      <c r="AV29" s="42"/>
      <c r="AW29" s="42"/>
      <c r="AX29" s="42"/>
      <c r="AY29" s="42"/>
      <c r="AZ29" s="42"/>
    </row>
    <row r="30" spans="1:52" x14ac:dyDescent="0.35">
      <c r="A30" s="1">
        <v>2</v>
      </c>
      <c r="B30" s="40"/>
      <c r="C30" s="42" t="s">
        <v>35</v>
      </c>
      <c r="D30" s="42"/>
      <c r="E30" s="42" t="s">
        <v>35</v>
      </c>
      <c r="F30" s="42"/>
      <c r="G30" s="42" t="s">
        <v>36</v>
      </c>
      <c r="H30" s="42"/>
      <c r="I30" s="42" t="s">
        <v>36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6"/>
      <c r="X30" s="46"/>
      <c r="Y30" s="46"/>
      <c r="Z30" s="1">
        <v>2</v>
      </c>
      <c r="AA30" s="31" t="s">
        <v>23</v>
      </c>
      <c r="AB30" s="44" t="s">
        <v>83</v>
      </c>
      <c r="AC30" s="44"/>
      <c r="AD30" s="44" t="s">
        <v>83</v>
      </c>
      <c r="AE30" s="44"/>
      <c r="AF30" s="44" t="s">
        <v>29</v>
      </c>
      <c r="AG30" s="44"/>
      <c r="AH30" s="44"/>
      <c r="AI30" s="44"/>
      <c r="AJ30" s="44"/>
      <c r="AK30" s="44"/>
      <c r="AL30" s="44"/>
      <c r="AM30" s="44" t="s">
        <v>25</v>
      </c>
      <c r="AN30" s="44"/>
      <c r="AO30" s="44"/>
      <c r="AP30" s="44"/>
      <c r="AQ30" s="44"/>
      <c r="AR30" s="44"/>
      <c r="AS30" s="44"/>
      <c r="AT30" s="44" t="s">
        <v>24</v>
      </c>
      <c r="AU30" s="44"/>
      <c r="AV30" s="44"/>
      <c r="AW30" s="44"/>
      <c r="AX30" s="44"/>
      <c r="AY30" s="44"/>
      <c r="AZ30" s="44"/>
    </row>
    <row r="31" spans="1:52" x14ac:dyDescent="0.35">
      <c r="A31" s="1">
        <v>3</v>
      </c>
      <c r="B31" s="41"/>
      <c r="C31" s="43" t="s">
        <v>1</v>
      </c>
      <c r="D31" s="43"/>
      <c r="E31" s="43" t="s">
        <v>2</v>
      </c>
      <c r="F31" s="43"/>
      <c r="G31" s="43" t="s">
        <v>13</v>
      </c>
      <c r="H31" s="43"/>
      <c r="I31" s="43" t="s">
        <v>14</v>
      </c>
      <c r="J31" s="43"/>
      <c r="K31" s="43" t="s">
        <v>15</v>
      </c>
      <c r="L31" s="43"/>
      <c r="M31" s="43" t="s">
        <v>16</v>
      </c>
      <c r="N31" s="43"/>
      <c r="O31" s="43" t="s">
        <v>17</v>
      </c>
      <c r="P31" s="43"/>
      <c r="Q31" s="43" t="s">
        <v>18</v>
      </c>
      <c r="R31" s="43"/>
      <c r="S31" s="43" t="s">
        <v>19</v>
      </c>
      <c r="T31" s="43"/>
      <c r="U31" s="47" t="s">
        <v>22</v>
      </c>
      <c r="V31" s="43"/>
      <c r="W31" s="46"/>
      <c r="X31" s="46"/>
      <c r="Y31" s="46"/>
      <c r="Z31" s="1">
        <v>3</v>
      </c>
      <c r="AA31" s="4" t="s">
        <v>20</v>
      </c>
      <c r="AB31" s="48">
        <f>AF31</f>
        <v>14</v>
      </c>
      <c r="AC31" s="48"/>
      <c r="AD31" s="48">
        <f>AM31</f>
        <v>23</v>
      </c>
      <c r="AE31" s="48"/>
      <c r="AF31" s="48">
        <v>14</v>
      </c>
      <c r="AG31" s="48"/>
      <c r="AH31" s="48"/>
      <c r="AI31" s="48"/>
      <c r="AJ31" s="48"/>
      <c r="AK31" s="48"/>
      <c r="AL31" s="48"/>
      <c r="AM31" s="48">
        <v>23</v>
      </c>
      <c r="AN31" s="48"/>
      <c r="AO31" s="48"/>
      <c r="AP31" s="48"/>
      <c r="AQ31" s="48"/>
      <c r="AR31" s="48"/>
      <c r="AS31" s="48"/>
      <c r="AT31" s="49">
        <v>9</v>
      </c>
      <c r="AU31" s="49"/>
      <c r="AV31" s="49"/>
      <c r="AW31" s="49"/>
      <c r="AX31" s="49"/>
      <c r="AY31" s="49"/>
      <c r="AZ31" s="49"/>
    </row>
    <row r="32" spans="1:52" x14ac:dyDescent="0.35">
      <c r="A32" s="1">
        <v>4</v>
      </c>
      <c r="B32" s="28" t="s">
        <v>98</v>
      </c>
      <c r="C32" s="5" t="s">
        <v>100</v>
      </c>
      <c r="D32" s="5" t="s">
        <v>21</v>
      </c>
      <c r="E32" s="5" t="s">
        <v>100</v>
      </c>
      <c r="F32" s="5" t="s">
        <v>21</v>
      </c>
      <c r="G32" s="5" t="s">
        <v>100</v>
      </c>
      <c r="H32" s="5" t="s">
        <v>21</v>
      </c>
      <c r="I32" s="5" t="s">
        <v>100</v>
      </c>
      <c r="J32" s="5" t="s">
        <v>21</v>
      </c>
      <c r="K32" s="5" t="s">
        <v>100</v>
      </c>
      <c r="L32" s="5" t="s">
        <v>21</v>
      </c>
      <c r="M32" s="5" t="s">
        <v>100</v>
      </c>
      <c r="N32" s="5" t="s">
        <v>21</v>
      </c>
      <c r="O32" s="5" t="s">
        <v>100</v>
      </c>
      <c r="P32" s="5" t="s">
        <v>21</v>
      </c>
      <c r="Q32" s="5" t="s">
        <v>100</v>
      </c>
      <c r="R32" s="5" t="s">
        <v>21</v>
      </c>
      <c r="S32" s="5" t="s">
        <v>100</v>
      </c>
      <c r="T32" s="5" t="s">
        <v>21</v>
      </c>
      <c r="U32" s="5" t="s">
        <v>100</v>
      </c>
      <c r="V32" s="5" t="s">
        <v>21</v>
      </c>
      <c r="W32" s="5" t="s">
        <v>100</v>
      </c>
      <c r="X32" s="5" t="s">
        <v>21</v>
      </c>
      <c r="Y32" s="6" t="s">
        <v>32</v>
      </c>
      <c r="Z32" s="1">
        <v>4</v>
      </c>
      <c r="AA32" s="31" t="s">
        <v>30</v>
      </c>
      <c r="AB32" s="50">
        <f>Y37*AB31/100</f>
        <v>821.8420000000001</v>
      </c>
      <c r="AC32" s="50"/>
      <c r="AD32" s="50">
        <f>AM32</f>
        <v>1350.1690000000003</v>
      </c>
      <c r="AE32" s="50"/>
      <c r="AF32" s="50">
        <f>Y37*AB31/100</f>
        <v>821.8420000000001</v>
      </c>
      <c r="AG32" s="50"/>
      <c r="AH32" s="50"/>
      <c r="AI32" s="50"/>
      <c r="AJ32" s="50"/>
      <c r="AK32" s="50"/>
      <c r="AL32" s="50"/>
      <c r="AM32" s="50">
        <f>$Y37*AM31/100</f>
        <v>1350.1690000000003</v>
      </c>
      <c r="AN32" s="50"/>
      <c r="AO32" s="50"/>
      <c r="AP32" s="50"/>
      <c r="AQ32" s="50"/>
      <c r="AR32" s="50"/>
      <c r="AS32" s="50"/>
      <c r="AT32" s="51">
        <f>$Y37*AT31/100</f>
        <v>528.32700000000011</v>
      </c>
      <c r="AU32" s="51"/>
      <c r="AV32" s="51"/>
      <c r="AW32" s="51"/>
      <c r="AX32" s="51"/>
      <c r="AY32" s="51"/>
      <c r="AZ32" s="51"/>
    </row>
    <row r="33" spans="1:52" x14ac:dyDescent="0.35">
      <c r="A33" s="1">
        <v>5</v>
      </c>
      <c r="B33" s="7" t="s">
        <v>0</v>
      </c>
      <c r="C33" s="8">
        <v>0</v>
      </c>
      <c r="D33" s="8">
        <v>0</v>
      </c>
      <c r="E33" s="8">
        <v>129</v>
      </c>
      <c r="F33" s="8">
        <v>33.9</v>
      </c>
      <c r="G33" s="8">
        <v>107.2</v>
      </c>
      <c r="H33" s="8">
        <v>28.6</v>
      </c>
      <c r="I33" s="8">
        <v>126.9</v>
      </c>
      <c r="J33" s="8">
        <v>83.1</v>
      </c>
      <c r="K33" s="8">
        <v>35.1</v>
      </c>
      <c r="L33" s="8">
        <v>50.6</v>
      </c>
      <c r="M33" s="8">
        <v>66.900000000000006</v>
      </c>
      <c r="N33" s="8">
        <v>27.2</v>
      </c>
      <c r="O33" s="8">
        <v>15</v>
      </c>
      <c r="P33" s="8">
        <v>6.9</v>
      </c>
      <c r="Q33" s="8">
        <v>6</v>
      </c>
      <c r="R33" s="8">
        <v>1.9</v>
      </c>
      <c r="S33" s="8">
        <v>36.1</v>
      </c>
      <c r="T33" s="8">
        <v>6.1</v>
      </c>
      <c r="U33" s="8">
        <v>2.9</v>
      </c>
      <c r="V33" s="8">
        <v>1</v>
      </c>
      <c r="W33" s="9">
        <f>C33+E33+G33+I33+K33+M33+O33+Q33+S33+U33</f>
        <v>525.1</v>
      </c>
      <c r="X33" s="9">
        <f>D33+F33+H33+J33+L33+N33+P33+R33+T33+V33</f>
        <v>239.29999999999998</v>
      </c>
      <c r="Y33" s="10">
        <f>SUM(C33:V33)</f>
        <v>764.40000000000009</v>
      </c>
      <c r="Z33" s="1">
        <v>5</v>
      </c>
      <c r="AA33" s="53" t="s">
        <v>31</v>
      </c>
      <c r="AB33" s="52" t="s">
        <v>34</v>
      </c>
      <c r="AC33" s="52"/>
      <c r="AD33" s="52" t="s">
        <v>32</v>
      </c>
      <c r="AE33" s="52"/>
      <c r="AF33" s="52" t="s">
        <v>34</v>
      </c>
      <c r="AG33" s="52"/>
      <c r="AH33" s="52" t="s">
        <v>33</v>
      </c>
      <c r="AI33" s="52"/>
      <c r="AJ33" s="29" t="s">
        <v>94</v>
      </c>
      <c r="AK33" s="52" t="s">
        <v>32</v>
      </c>
      <c r="AL33" s="52"/>
      <c r="AM33" s="52" t="s">
        <v>34</v>
      </c>
      <c r="AN33" s="52"/>
      <c r="AO33" s="52" t="s">
        <v>33</v>
      </c>
      <c r="AP33" s="52"/>
      <c r="AQ33" s="29" t="s">
        <v>94</v>
      </c>
      <c r="AR33" s="52" t="s">
        <v>32</v>
      </c>
      <c r="AS33" s="52"/>
      <c r="AT33" s="52" t="s">
        <v>34</v>
      </c>
      <c r="AU33" s="52"/>
      <c r="AV33" s="52" t="s">
        <v>33</v>
      </c>
      <c r="AW33" s="52"/>
      <c r="AX33" s="29" t="s">
        <v>94</v>
      </c>
      <c r="AY33" s="52" t="s">
        <v>32</v>
      </c>
      <c r="AZ33" s="52"/>
    </row>
    <row r="34" spans="1:52" ht="16.5" customHeight="1" x14ac:dyDescent="0.35">
      <c r="A34" s="1">
        <v>6</v>
      </c>
      <c r="B34" s="4" t="s">
        <v>26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9">
        <f t="shared" ref="W34:X36" si="0">C34+E34+G34+I34+K34+M34+O34+Q34+S34+U34</f>
        <v>0</v>
      </c>
      <c r="X34" s="9">
        <f t="shared" si="0"/>
        <v>0</v>
      </c>
      <c r="Y34" s="10">
        <f>SUM(C34:V34)</f>
        <v>0</v>
      </c>
      <c r="Z34" s="1">
        <v>6</v>
      </c>
      <c r="AA34" s="53"/>
      <c r="AB34" s="54">
        <f>Y33</f>
        <v>764.40000000000009</v>
      </c>
      <c r="AC34" s="54"/>
      <c r="AD34" s="54">
        <f>AB34+AO34+AQ34</f>
        <v>2067</v>
      </c>
      <c r="AE34" s="54"/>
      <c r="AF34" s="55">
        <f>SUM(C33:F33)</f>
        <v>162.9</v>
      </c>
      <c r="AG34" s="55"/>
      <c r="AH34" s="54">
        <f>SUM(AH36:AI36)</f>
        <v>186.4</v>
      </c>
      <c r="AI34" s="54"/>
      <c r="AJ34" s="30">
        <f>SUM(C34:F34)</f>
        <v>0</v>
      </c>
      <c r="AK34" s="54">
        <f>AF34+AH34+AJ34</f>
        <v>349.3</v>
      </c>
      <c r="AL34" s="54"/>
      <c r="AM34" s="59">
        <f>SUM(AM36:AN36)</f>
        <v>508.70000000000005</v>
      </c>
      <c r="AN34" s="59"/>
      <c r="AO34" s="54">
        <f>SUM(AO36:AP36)</f>
        <v>1302.5999999999999</v>
      </c>
      <c r="AP34" s="54"/>
      <c r="AQ34" s="30">
        <f>AJ34+AX34</f>
        <v>0</v>
      </c>
      <c r="AR34" s="54">
        <f>AM34+AO34+AQ34</f>
        <v>1811.3</v>
      </c>
      <c r="AS34" s="54"/>
      <c r="AT34" s="59">
        <f>SUM(G33:J33)</f>
        <v>345.80000000000007</v>
      </c>
      <c r="AU34" s="59"/>
      <c r="AV34" s="54">
        <f>SUM(AV36:AW36)</f>
        <v>1116.2</v>
      </c>
      <c r="AW34" s="54"/>
      <c r="AX34" s="30">
        <f>SUM(G34:J34)</f>
        <v>0</v>
      </c>
      <c r="AY34" s="54">
        <f>AT34+AV34</f>
        <v>1462</v>
      </c>
      <c r="AZ34" s="54"/>
    </row>
    <row r="35" spans="1:52" ht="15.75" customHeight="1" x14ac:dyDescent="0.35">
      <c r="A35" s="1">
        <v>7</v>
      </c>
      <c r="B35" s="12" t="s">
        <v>28</v>
      </c>
      <c r="C35" s="8">
        <v>0</v>
      </c>
      <c r="D35" s="8">
        <v>0</v>
      </c>
      <c r="E35" s="8">
        <v>5.3</v>
      </c>
      <c r="F35" s="8">
        <v>2.4</v>
      </c>
      <c r="G35" s="8">
        <v>41</v>
      </c>
      <c r="H35" s="8">
        <v>36.6</v>
      </c>
      <c r="I35" s="8">
        <v>39.1</v>
      </c>
      <c r="J35" s="8">
        <v>83.4</v>
      </c>
      <c r="K35" s="8">
        <v>122</v>
      </c>
      <c r="L35" s="8">
        <v>67.400000000000006</v>
      </c>
      <c r="M35" s="8">
        <v>347.8</v>
      </c>
      <c r="N35" s="8">
        <v>67</v>
      </c>
      <c r="O35" s="8">
        <v>16</v>
      </c>
      <c r="P35" s="8">
        <v>24.3</v>
      </c>
      <c r="Q35" s="8">
        <v>4</v>
      </c>
      <c r="R35" s="8">
        <v>0</v>
      </c>
      <c r="S35" s="8">
        <v>10.9</v>
      </c>
      <c r="T35" s="8">
        <v>4.5</v>
      </c>
      <c r="U35" s="8">
        <v>28.6</v>
      </c>
      <c r="V35" s="8">
        <v>3.8</v>
      </c>
      <c r="W35" s="9">
        <f t="shared" si="0"/>
        <v>614.70000000000005</v>
      </c>
      <c r="X35" s="9">
        <f t="shared" si="0"/>
        <v>289.40000000000003</v>
      </c>
      <c r="Y35" s="10">
        <f>SUM(C35:V35)</f>
        <v>904.09999999999991</v>
      </c>
      <c r="Z35" s="1">
        <v>7</v>
      </c>
      <c r="AA35" s="56" t="s">
        <v>102</v>
      </c>
      <c r="AB35" s="13" t="s">
        <v>100</v>
      </c>
      <c r="AC35" s="13" t="s">
        <v>21</v>
      </c>
      <c r="AD35" s="35" t="s">
        <v>104</v>
      </c>
      <c r="AE35" s="13" t="s">
        <v>21</v>
      </c>
      <c r="AF35" s="13" t="s">
        <v>100</v>
      </c>
      <c r="AG35" s="13" t="s">
        <v>21</v>
      </c>
      <c r="AH35" s="13" t="s">
        <v>100</v>
      </c>
      <c r="AI35" s="13" t="s">
        <v>21</v>
      </c>
      <c r="AJ35" s="13" t="s">
        <v>99</v>
      </c>
      <c r="AK35" s="13" t="s">
        <v>100</v>
      </c>
      <c r="AL35" s="13" t="s">
        <v>21</v>
      </c>
      <c r="AM35" s="13" t="s">
        <v>100</v>
      </c>
      <c r="AN35" s="13" t="s">
        <v>21</v>
      </c>
      <c r="AO35" s="13" t="s">
        <v>100</v>
      </c>
      <c r="AP35" s="13" t="s">
        <v>21</v>
      </c>
      <c r="AQ35" s="13" t="s">
        <v>99</v>
      </c>
      <c r="AR35" s="13" t="s">
        <v>100</v>
      </c>
      <c r="AS35" s="13" t="s">
        <v>21</v>
      </c>
      <c r="AT35" s="13" t="s">
        <v>100</v>
      </c>
      <c r="AU35" s="13" t="s">
        <v>21</v>
      </c>
      <c r="AV35" s="13" t="s">
        <v>100</v>
      </c>
      <c r="AW35" s="13" t="s">
        <v>21</v>
      </c>
      <c r="AX35" s="13" t="s">
        <v>99</v>
      </c>
      <c r="AY35" s="13" t="s">
        <v>100</v>
      </c>
      <c r="AZ35" s="13" t="s">
        <v>21</v>
      </c>
    </row>
    <row r="36" spans="1:52" ht="16.5" customHeight="1" x14ac:dyDescent="0.35">
      <c r="A36" s="1">
        <v>8</v>
      </c>
      <c r="B36" s="14" t="s">
        <v>27</v>
      </c>
      <c r="C36" s="11">
        <v>3.3</v>
      </c>
      <c r="D36" s="11">
        <v>0</v>
      </c>
      <c r="E36" s="11">
        <v>158.69999999999999</v>
      </c>
      <c r="F36" s="11">
        <v>16.7</v>
      </c>
      <c r="G36" s="11">
        <v>230.5</v>
      </c>
      <c r="H36" s="11">
        <v>113.6</v>
      </c>
      <c r="I36" s="11">
        <v>394.6</v>
      </c>
      <c r="J36" s="11">
        <v>177.4</v>
      </c>
      <c r="K36" s="11">
        <v>246.8</v>
      </c>
      <c r="L36" s="11">
        <v>158.6</v>
      </c>
      <c r="M36" s="11">
        <v>441.4</v>
      </c>
      <c r="N36" s="11">
        <v>350.5</v>
      </c>
      <c r="O36" s="11">
        <v>148.4</v>
      </c>
      <c r="P36" s="11">
        <v>130.6</v>
      </c>
      <c r="Q36" s="11">
        <v>258.60000000000002</v>
      </c>
      <c r="R36" s="11">
        <v>173</v>
      </c>
      <c r="S36" s="11">
        <v>1032.9000000000001</v>
      </c>
      <c r="T36" s="11">
        <v>135.4</v>
      </c>
      <c r="U36" s="11">
        <v>27.1</v>
      </c>
      <c r="V36" s="11">
        <v>3.7</v>
      </c>
      <c r="W36" s="9">
        <f t="shared" si="0"/>
        <v>2942.3</v>
      </c>
      <c r="X36" s="9">
        <f t="shared" si="0"/>
        <v>1259.5000000000002</v>
      </c>
      <c r="Y36" s="10">
        <f>SUM(C36:V36)</f>
        <v>4201.8</v>
      </c>
      <c r="Z36" s="1">
        <v>8</v>
      </c>
      <c r="AA36" s="57"/>
      <c r="AB36" s="13">
        <f>W33</f>
        <v>525.1</v>
      </c>
      <c r="AC36" s="13">
        <f>X33</f>
        <v>239.29999999999998</v>
      </c>
      <c r="AD36" s="35">
        <f>AB34+AO36+AQ36</f>
        <v>1636.9</v>
      </c>
      <c r="AE36" s="13">
        <f>AP36</f>
        <v>430.1</v>
      </c>
      <c r="AF36" s="13">
        <f>C33+E33</f>
        <v>129</v>
      </c>
      <c r="AG36" s="13">
        <f>D33+F33</f>
        <v>33.9</v>
      </c>
      <c r="AH36" s="13">
        <f>SUM(C35:C36)+SUM(E35:E36)</f>
        <v>167.3</v>
      </c>
      <c r="AI36" s="13">
        <f>SUM(D35:D36)+SUM(F35:F36)</f>
        <v>19.099999999999998</v>
      </c>
      <c r="AJ36" s="13">
        <f>AJ34</f>
        <v>0</v>
      </c>
      <c r="AK36" s="13">
        <f>AF36+AH36+AJ34</f>
        <v>296.3</v>
      </c>
      <c r="AL36" s="13">
        <f>AG36+AI36</f>
        <v>53</v>
      </c>
      <c r="AM36" s="13">
        <f>AF36+AT36</f>
        <v>363.1</v>
      </c>
      <c r="AN36" s="13">
        <f>AG36+AU36</f>
        <v>145.6</v>
      </c>
      <c r="AO36" s="13">
        <f>AH36+AV36</f>
        <v>872.5</v>
      </c>
      <c r="AP36" s="13">
        <f>AI36+AW36</f>
        <v>430.1</v>
      </c>
      <c r="AQ36" s="13">
        <f>AQ34</f>
        <v>0</v>
      </c>
      <c r="AR36" s="13">
        <f>AM36+AO36+AQ36</f>
        <v>1235.5999999999999</v>
      </c>
      <c r="AS36" s="13">
        <f>AN36+AP36</f>
        <v>575.70000000000005</v>
      </c>
      <c r="AT36" s="13">
        <f>G33+I33</f>
        <v>234.10000000000002</v>
      </c>
      <c r="AU36" s="13">
        <f>H33+J33</f>
        <v>111.69999999999999</v>
      </c>
      <c r="AV36" s="13">
        <f>SUM(G35:G36)+SUM(I35:I36)</f>
        <v>705.2</v>
      </c>
      <c r="AW36" s="13">
        <f>SUM(H35:H36)+SUM(J35:J36)</f>
        <v>411</v>
      </c>
      <c r="AX36" s="13">
        <f>AX34</f>
        <v>0</v>
      </c>
      <c r="AY36" s="13">
        <f>AT36+AV36+AX34</f>
        <v>939.30000000000007</v>
      </c>
      <c r="AZ36" s="13">
        <f>AU36+AW36</f>
        <v>522.70000000000005</v>
      </c>
    </row>
    <row r="37" spans="1:52" ht="25.5" x14ac:dyDescent="0.35">
      <c r="A37" s="1">
        <v>9</v>
      </c>
      <c r="B37" s="15" t="s">
        <v>93</v>
      </c>
      <c r="C37" s="16">
        <f>SUM(C33:C36)</f>
        <v>3.3</v>
      </c>
      <c r="D37" s="16">
        <f t="shared" ref="D37:V37" si="1">SUM(D33:D36)</f>
        <v>0</v>
      </c>
      <c r="E37" s="16">
        <f t="shared" si="1"/>
        <v>293</v>
      </c>
      <c r="F37" s="16">
        <f t="shared" si="1"/>
        <v>53</v>
      </c>
      <c r="G37" s="16">
        <f t="shared" si="1"/>
        <v>378.7</v>
      </c>
      <c r="H37" s="16">
        <f t="shared" si="1"/>
        <v>178.8</v>
      </c>
      <c r="I37" s="16">
        <f t="shared" si="1"/>
        <v>560.6</v>
      </c>
      <c r="J37" s="16">
        <f t="shared" si="1"/>
        <v>343.9</v>
      </c>
      <c r="K37" s="16">
        <f t="shared" si="1"/>
        <v>403.9</v>
      </c>
      <c r="L37" s="16">
        <f t="shared" si="1"/>
        <v>276.60000000000002</v>
      </c>
      <c r="M37" s="16">
        <f t="shared" si="1"/>
        <v>856.1</v>
      </c>
      <c r="N37" s="16">
        <f t="shared" si="1"/>
        <v>444.7</v>
      </c>
      <c r="O37" s="16">
        <f t="shared" si="1"/>
        <v>179.4</v>
      </c>
      <c r="P37" s="16">
        <f t="shared" si="1"/>
        <v>161.80000000000001</v>
      </c>
      <c r="Q37" s="16">
        <f t="shared" si="1"/>
        <v>268.60000000000002</v>
      </c>
      <c r="R37" s="16">
        <f t="shared" si="1"/>
        <v>174.9</v>
      </c>
      <c r="S37" s="16">
        <f t="shared" si="1"/>
        <v>1079.9000000000001</v>
      </c>
      <c r="T37" s="16">
        <f t="shared" si="1"/>
        <v>146</v>
      </c>
      <c r="U37" s="16">
        <f t="shared" si="1"/>
        <v>58.6</v>
      </c>
      <c r="V37" s="16">
        <f t="shared" si="1"/>
        <v>8.5</v>
      </c>
      <c r="W37" s="9">
        <f>C37+E37+G37+I37+K37+M37+O37+Q37+S37+U37</f>
        <v>4082.1</v>
      </c>
      <c r="X37" s="9">
        <f>D37+F37+H37+J37+L37+N37+P37+R37+T37+V37</f>
        <v>1788.2</v>
      </c>
      <c r="Y37" s="17">
        <f>SUM(C37:V37)</f>
        <v>5870.3000000000011</v>
      </c>
      <c r="Z37" s="18">
        <v>9</v>
      </c>
      <c r="AA37" s="27" t="s">
        <v>103</v>
      </c>
      <c r="AB37" s="58">
        <f>AB36+AC36-AB32</f>
        <v>-57.442000000000121</v>
      </c>
      <c r="AC37" s="58"/>
      <c r="AD37" s="34">
        <f>AD36-AD32</f>
        <v>286.73099999999977</v>
      </c>
      <c r="AE37" s="34">
        <f>IF(AD37&gt;0,AE36,((AE36)+AD37))</f>
        <v>430.1</v>
      </c>
      <c r="AF37" s="19"/>
      <c r="AG37" s="19"/>
      <c r="AH37" s="19"/>
      <c r="AI37" s="19"/>
      <c r="AJ37" s="19"/>
      <c r="AK37" s="58">
        <f>AK34-AF32</f>
        <v>-472.54200000000009</v>
      </c>
      <c r="AL37" s="58"/>
      <c r="AR37" s="34">
        <f>AR36-AM32</f>
        <v>-114.56900000000041</v>
      </c>
      <c r="AS37" s="34">
        <f>IF(AR37&gt;0,AS36,AS36+AR37)</f>
        <v>461.13099999999963</v>
      </c>
      <c r="AT37" s="19"/>
      <c r="AU37" s="19"/>
      <c r="AV37" s="19"/>
      <c r="AW37" s="20"/>
      <c r="AX37" s="20"/>
      <c r="AY37" s="23"/>
      <c r="AZ37" s="26"/>
    </row>
    <row r="38" spans="1:52" ht="15" x14ac:dyDescent="0.25">
      <c r="A38" s="3"/>
      <c r="E38" s="19"/>
      <c r="Y38" s="3"/>
      <c r="AD38" s="19"/>
      <c r="AE38" s="19"/>
    </row>
    <row r="39" spans="1:52" x14ac:dyDescent="0.35">
      <c r="AD39" s="19"/>
      <c r="AG39" s="22"/>
    </row>
    <row r="40" spans="1:52" s="1" customFormat="1" x14ac:dyDescent="0.35">
      <c r="B40" s="1" t="s">
        <v>91</v>
      </c>
      <c r="C40" s="1" t="s">
        <v>39</v>
      </c>
      <c r="D40" s="1" t="s">
        <v>40</v>
      </c>
      <c r="E40" s="1" t="s">
        <v>41</v>
      </c>
      <c r="F40" s="1" t="s">
        <v>79</v>
      </c>
      <c r="G40" s="1" t="s">
        <v>42</v>
      </c>
      <c r="H40" s="1" t="s">
        <v>43</v>
      </c>
      <c r="I40" s="1" t="s">
        <v>44</v>
      </c>
      <c r="J40" s="1" t="s">
        <v>45</v>
      </c>
      <c r="K40" s="1" t="s">
        <v>46</v>
      </c>
      <c r="L40" s="1" t="s">
        <v>47</v>
      </c>
      <c r="M40" s="1" t="s">
        <v>48</v>
      </c>
      <c r="N40" s="1" t="s">
        <v>49</v>
      </c>
      <c r="O40" s="1" t="s">
        <v>50</v>
      </c>
      <c r="P40" s="1" t="s">
        <v>51</v>
      </c>
      <c r="Q40" s="1" t="s">
        <v>52</v>
      </c>
      <c r="R40" s="1" t="s">
        <v>53</v>
      </c>
      <c r="S40" s="1" t="s">
        <v>54</v>
      </c>
      <c r="T40" s="1" t="s">
        <v>55</v>
      </c>
      <c r="U40" s="1" t="s">
        <v>56</v>
      </c>
      <c r="V40" s="1" t="s">
        <v>57</v>
      </c>
      <c r="W40" s="1" t="s">
        <v>58</v>
      </c>
      <c r="X40" s="1" t="s">
        <v>59</v>
      </c>
      <c r="Y40" s="2" t="s">
        <v>60</v>
      </c>
      <c r="AA40" s="1" t="s">
        <v>92</v>
      </c>
      <c r="AB40" s="1" t="s">
        <v>37</v>
      </c>
      <c r="AC40" s="1" t="s">
        <v>38</v>
      </c>
      <c r="AD40" s="1" t="s">
        <v>61</v>
      </c>
      <c r="AE40" s="1" t="s">
        <v>62</v>
      </c>
      <c r="AF40" s="1" t="s">
        <v>63</v>
      </c>
      <c r="AG40" s="1" t="s">
        <v>64</v>
      </c>
      <c r="AH40" s="1" t="s">
        <v>65</v>
      </c>
      <c r="AI40" s="1" t="s">
        <v>80</v>
      </c>
      <c r="AJ40" s="1" t="s">
        <v>66</v>
      </c>
      <c r="AK40" s="1" t="s">
        <v>67</v>
      </c>
      <c r="AL40" s="1" t="s">
        <v>95</v>
      </c>
      <c r="AM40" s="1" t="s">
        <v>68</v>
      </c>
      <c r="AN40" s="1" t="s">
        <v>69</v>
      </c>
      <c r="AO40" s="1" t="s">
        <v>70</v>
      </c>
      <c r="AP40" s="1" t="s">
        <v>71</v>
      </c>
      <c r="AQ40" s="1" t="s">
        <v>72</v>
      </c>
      <c r="AR40" s="1" t="s">
        <v>73</v>
      </c>
      <c r="AS40" s="1" t="s">
        <v>96</v>
      </c>
      <c r="AT40" s="1" t="s">
        <v>74</v>
      </c>
      <c r="AU40" s="1" t="s">
        <v>75</v>
      </c>
      <c r="AV40" s="1" t="s">
        <v>84</v>
      </c>
      <c r="AW40" s="1" t="s">
        <v>85</v>
      </c>
      <c r="AX40" s="1" t="s">
        <v>86</v>
      </c>
      <c r="AY40" s="1" t="s">
        <v>87</v>
      </c>
      <c r="AZ40" s="1" t="s">
        <v>97</v>
      </c>
    </row>
    <row r="41" spans="1:52" ht="41.25" customHeight="1" x14ac:dyDescent="0.35">
      <c r="A41" s="1">
        <v>1</v>
      </c>
      <c r="B41" s="39" t="s">
        <v>77</v>
      </c>
      <c r="C41" s="42" t="s">
        <v>3</v>
      </c>
      <c r="D41" s="42"/>
      <c r="E41" s="42" t="s">
        <v>4</v>
      </c>
      <c r="F41" s="42"/>
      <c r="G41" s="42" t="s">
        <v>5</v>
      </c>
      <c r="H41" s="42"/>
      <c r="I41" s="42" t="s">
        <v>6</v>
      </c>
      <c r="J41" s="42"/>
      <c r="K41" s="42" t="s">
        <v>7</v>
      </c>
      <c r="L41" s="42"/>
      <c r="M41" s="42" t="s">
        <v>8</v>
      </c>
      <c r="N41" s="42"/>
      <c r="O41" s="42" t="s">
        <v>9</v>
      </c>
      <c r="P41" s="42"/>
      <c r="Q41" s="42" t="s">
        <v>10</v>
      </c>
      <c r="R41" s="42"/>
      <c r="S41" s="42" t="s">
        <v>11</v>
      </c>
      <c r="T41" s="42"/>
      <c r="U41" s="42" t="s">
        <v>12</v>
      </c>
      <c r="V41" s="42"/>
      <c r="W41" s="46" t="s">
        <v>101</v>
      </c>
      <c r="X41" s="46"/>
      <c r="Y41" s="46"/>
      <c r="Z41" s="1">
        <v>1</v>
      </c>
      <c r="AA41" s="27" t="s">
        <v>77</v>
      </c>
      <c r="AB41" s="45" t="s">
        <v>108</v>
      </c>
      <c r="AC41" s="42"/>
      <c r="AD41" s="45" t="s">
        <v>109</v>
      </c>
      <c r="AE41" s="45"/>
      <c r="AF41" s="45" t="s">
        <v>110</v>
      </c>
      <c r="AG41" s="42"/>
      <c r="AH41" s="42"/>
      <c r="AI41" s="42"/>
      <c r="AJ41" s="42"/>
      <c r="AK41" s="42"/>
      <c r="AL41" s="42"/>
      <c r="AM41" s="45" t="s">
        <v>111</v>
      </c>
      <c r="AN41" s="42"/>
      <c r="AO41" s="42"/>
      <c r="AP41" s="42"/>
      <c r="AQ41" s="42"/>
      <c r="AR41" s="42"/>
      <c r="AS41" s="42"/>
      <c r="AT41" s="45" t="s">
        <v>112</v>
      </c>
      <c r="AU41" s="42"/>
      <c r="AV41" s="42"/>
      <c r="AW41" s="42"/>
      <c r="AX41" s="42"/>
      <c r="AY41" s="42"/>
      <c r="AZ41" s="42"/>
    </row>
    <row r="42" spans="1:52" x14ac:dyDescent="0.35">
      <c r="A42" s="1">
        <v>2</v>
      </c>
      <c r="B42" s="40"/>
      <c r="C42" s="42" t="s">
        <v>35</v>
      </c>
      <c r="D42" s="42"/>
      <c r="E42" s="42" t="s">
        <v>35</v>
      </c>
      <c r="F42" s="42"/>
      <c r="G42" s="42" t="s">
        <v>36</v>
      </c>
      <c r="H42" s="42"/>
      <c r="I42" s="42" t="s">
        <v>36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6"/>
      <c r="X42" s="46"/>
      <c r="Y42" s="46"/>
      <c r="Z42" s="1">
        <v>2</v>
      </c>
      <c r="AA42" s="31" t="s">
        <v>23</v>
      </c>
      <c r="AB42" s="44" t="s">
        <v>83</v>
      </c>
      <c r="AC42" s="44"/>
      <c r="AD42" s="44" t="s">
        <v>83</v>
      </c>
      <c r="AE42" s="44"/>
      <c r="AF42" s="44" t="s">
        <v>29</v>
      </c>
      <c r="AG42" s="44"/>
      <c r="AH42" s="44"/>
      <c r="AI42" s="44"/>
      <c r="AJ42" s="44"/>
      <c r="AK42" s="44"/>
      <c r="AL42" s="44"/>
      <c r="AM42" s="44" t="s">
        <v>25</v>
      </c>
      <c r="AN42" s="44"/>
      <c r="AO42" s="44"/>
      <c r="AP42" s="44"/>
      <c r="AQ42" s="44"/>
      <c r="AR42" s="44"/>
      <c r="AS42" s="44"/>
      <c r="AT42" s="44" t="s">
        <v>24</v>
      </c>
      <c r="AU42" s="44"/>
      <c r="AV42" s="44"/>
      <c r="AW42" s="44"/>
      <c r="AX42" s="44"/>
      <c r="AY42" s="44"/>
      <c r="AZ42" s="44"/>
    </row>
    <row r="43" spans="1:52" x14ac:dyDescent="0.35">
      <c r="A43" s="1">
        <v>3</v>
      </c>
      <c r="B43" s="41"/>
      <c r="C43" s="43" t="s">
        <v>1</v>
      </c>
      <c r="D43" s="43"/>
      <c r="E43" s="43" t="s">
        <v>2</v>
      </c>
      <c r="F43" s="43"/>
      <c r="G43" s="43" t="s">
        <v>13</v>
      </c>
      <c r="H43" s="43"/>
      <c r="I43" s="43" t="s">
        <v>14</v>
      </c>
      <c r="J43" s="43"/>
      <c r="K43" s="43" t="s">
        <v>15</v>
      </c>
      <c r="L43" s="43"/>
      <c r="M43" s="43" t="s">
        <v>16</v>
      </c>
      <c r="N43" s="43"/>
      <c r="O43" s="43" t="s">
        <v>17</v>
      </c>
      <c r="P43" s="43"/>
      <c r="Q43" s="43" t="s">
        <v>18</v>
      </c>
      <c r="R43" s="43"/>
      <c r="S43" s="43" t="s">
        <v>19</v>
      </c>
      <c r="T43" s="43"/>
      <c r="U43" s="47" t="s">
        <v>22</v>
      </c>
      <c r="V43" s="43"/>
      <c r="W43" s="46"/>
      <c r="X43" s="46"/>
      <c r="Y43" s="46"/>
      <c r="Z43" s="1">
        <v>3</v>
      </c>
      <c r="AA43" s="4" t="s">
        <v>20</v>
      </c>
      <c r="AB43" s="48">
        <f>AF43</f>
        <v>14</v>
      </c>
      <c r="AC43" s="48"/>
      <c r="AD43" s="48">
        <f>AM43</f>
        <v>23</v>
      </c>
      <c r="AE43" s="48"/>
      <c r="AF43" s="48">
        <v>14</v>
      </c>
      <c r="AG43" s="48"/>
      <c r="AH43" s="48"/>
      <c r="AI43" s="48"/>
      <c r="AJ43" s="48"/>
      <c r="AK43" s="48"/>
      <c r="AL43" s="48"/>
      <c r="AM43" s="48">
        <v>23</v>
      </c>
      <c r="AN43" s="48"/>
      <c r="AO43" s="48"/>
      <c r="AP43" s="48"/>
      <c r="AQ43" s="48"/>
      <c r="AR43" s="48"/>
      <c r="AS43" s="48"/>
      <c r="AT43" s="49">
        <v>9</v>
      </c>
      <c r="AU43" s="49"/>
      <c r="AV43" s="49"/>
      <c r="AW43" s="49"/>
      <c r="AX43" s="49"/>
      <c r="AY43" s="49"/>
      <c r="AZ43" s="49"/>
    </row>
    <row r="44" spans="1:52" x14ac:dyDescent="0.35">
      <c r="A44" s="1">
        <v>4</v>
      </c>
      <c r="B44" s="28" t="s">
        <v>98</v>
      </c>
      <c r="C44" s="5" t="s">
        <v>100</v>
      </c>
      <c r="D44" s="5" t="s">
        <v>21</v>
      </c>
      <c r="E44" s="5" t="s">
        <v>100</v>
      </c>
      <c r="F44" s="5" t="s">
        <v>21</v>
      </c>
      <c r="G44" s="5" t="s">
        <v>100</v>
      </c>
      <c r="H44" s="5" t="s">
        <v>21</v>
      </c>
      <c r="I44" s="5" t="s">
        <v>100</v>
      </c>
      <c r="J44" s="5" t="s">
        <v>21</v>
      </c>
      <c r="K44" s="5" t="s">
        <v>100</v>
      </c>
      <c r="L44" s="5" t="s">
        <v>21</v>
      </c>
      <c r="M44" s="5" t="s">
        <v>100</v>
      </c>
      <c r="N44" s="5" t="s">
        <v>21</v>
      </c>
      <c r="O44" s="5" t="s">
        <v>100</v>
      </c>
      <c r="P44" s="5" t="s">
        <v>21</v>
      </c>
      <c r="Q44" s="5" t="s">
        <v>100</v>
      </c>
      <c r="R44" s="5" t="s">
        <v>21</v>
      </c>
      <c r="S44" s="5" t="s">
        <v>100</v>
      </c>
      <c r="T44" s="5" t="s">
        <v>21</v>
      </c>
      <c r="U44" s="5" t="s">
        <v>100</v>
      </c>
      <c r="V44" s="5" t="s">
        <v>21</v>
      </c>
      <c r="W44" s="5" t="s">
        <v>100</v>
      </c>
      <c r="X44" s="5" t="s">
        <v>21</v>
      </c>
      <c r="Y44" s="6" t="s">
        <v>32</v>
      </c>
      <c r="Z44" s="1">
        <v>4</v>
      </c>
      <c r="AA44" s="31" t="s">
        <v>30</v>
      </c>
      <c r="AB44" s="50">
        <f>Y49*AB43/100</f>
        <v>1153.8660000000002</v>
      </c>
      <c r="AC44" s="50"/>
      <c r="AD44" s="50">
        <f>AM44</f>
        <v>1895.6370000000004</v>
      </c>
      <c r="AE44" s="50"/>
      <c r="AF44" s="50">
        <f>Y49*AB43/100</f>
        <v>1153.8660000000002</v>
      </c>
      <c r="AG44" s="50"/>
      <c r="AH44" s="50"/>
      <c r="AI44" s="50"/>
      <c r="AJ44" s="50"/>
      <c r="AK44" s="50"/>
      <c r="AL44" s="50"/>
      <c r="AM44" s="50">
        <f>$Y49*AM43/100</f>
        <v>1895.6370000000004</v>
      </c>
      <c r="AN44" s="50"/>
      <c r="AO44" s="50"/>
      <c r="AP44" s="50"/>
      <c r="AQ44" s="50"/>
      <c r="AR44" s="50"/>
      <c r="AS44" s="50"/>
      <c r="AT44" s="51">
        <f>$Y49*AT43/100</f>
        <v>741.77100000000007</v>
      </c>
      <c r="AU44" s="51"/>
      <c r="AV44" s="51"/>
      <c r="AW44" s="51"/>
      <c r="AX44" s="51"/>
      <c r="AY44" s="51"/>
      <c r="AZ44" s="51"/>
    </row>
    <row r="45" spans="1:52" x14ac:dyDescent="0.35">
      <c r="A45" s="1">
        <v>5</v>
      </c>
      <c r="B45" s="7" t="s">
        <v>0</v>
      </c>
      <c r="C45" s="8">
        <v>0</v>
      </c>
      <c r="D45" s="8">
        <v>0</v>
      </c>
      <c r="E45" s="8">
        <v>2.9</v>
      </c>
      <c r="F45" s="8">
        <v>36.1</v>
      </c>
      <c r="G45" s="8">
        <v>4.3</v>
      </c>
      <c r="H45" s="8">
        <v>41.5</v>
      </c>
      <c r="I45" s="8">
        <v>33.4</v>
      </c>
      <c r="J45" s="8">
        <v>11.9</v>
      </c>
      <c r="K45" s="8">
        <v>107.3</v>
      </c>
      <c r="L45" s="8">
        <v>105</v>
      </c>
      <c r="M45" s="8">
        <v>72</v>
      </c>
      <c r="N45" s="8">
        <v>9.3000000000000007</v>
      </c>
      <c r="O45" s="8">
        <v>47</v>
      </c>
      <c r="P45" s="8">
        <v>1.2</v>
      </c>
      <c r="Q45" s="8">
        <v>0</v>
      </c>
      <c r="R45" s="8">
        <v>0</v>
      </c>
      <c r="S45" s="8">
        <v>0</v>
      </c>
      <c r="T45" s="8">
        <v>0</v>
      </c>
      <c r="U45" s="8">
        <v>1.2</v>
      </c>
      <c r="V45" s="8">
        <v>0</v>
      </c>
      <c r="W45" s="9">
        <f>C45+E45+G45+I45+K45+M45+O45+Q45+S45+U45</f>
        <v>268.09999999999997</v>
      </c>
      <c r="X45" s="9">
        <f>D45+F45+H45+J45+L45+N45+P45+R45+T45+V45</f>
        <v>205</v>
      </c>
      <c r="Y45" s="10">
        <f>SUM(C45:V45)</f>
        <v>473.09999999999997</v>
      </c>
      <c r="Z45" s="1">
        <v>5</v>
      </c>
      <c r="AA45" s="53" t="s">
        <v>31</v>
      </c>
      <c r="AB45" s="52" t="s">
        <v>34</v>
      </c>
      <c r="AC45" s="52"/>
      <c r="AD45" s="52" t="s">
        <v>32</v>
      </c>
      <c r="AE45" s="52"/>
      <c r="AF45" s="52" t="s">
        <v>34</v>
      </c>
      <c r="AG45" s="52"/>
      <c r="AH45" s="52" t="s">
        <v>33</v>
      </c>
      <c r="AI45" s="52"/>
      <c r="AJ45" s="29" t="s">
        <v>94</v>
      </c>
      <c r="AK45" s="52" t="s">
        <v>32</v>
      </c>
      <c r="AL45" s="52"/>
      <c r="AM45" s="52" t="s">
        <v>34</v>
      </c>
      <c r="AN45" s="52"/>
      <c r="AO45" s="52" t="s">
        <v>33</v>
      </c>
      <c r="AP45" s="52"/>
      <c r="AQ45" s="29" t="s">
        <v>94</v>
      </c>
      <c r="AR45" s="52" t="s">
        <v>32</v>
      </c>
      <c r="AS45" s="52"/>
      <c r="AT45" s="52" t="s">
        <v>34</v>
      </c>
      <c r="AU45" s="52"/>
      <c r="AV45" s="52" t="s">
        <v>33</v>
      </c>
      <c r="AW45" s="52"/>
      <c r="AX45" s="29" t="s">
        <v>94</v>
      </c>
      <c r="AY45" s="52" t="s">
        <v>32</v>
      </c>
      <c r="AZ45" s="52"/>
    </row>
    <row r="46" spans="1:52" ht="16.5" customHeight="1" x14ac:dyDescent="0.35">
      <c r="A46" s="1">
        <v>6</v>
      </c>
      <c r="B46" s="4" t="s">
        <v>26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9">
        <f t="shared" ref="W46:X48" si="2">C46+E46+G46+I46+K46+M46+O46+Q46+S46+U46</f>
        <v>0</v>
      </c>
      <c r="X46" s="9">
        <f t="shared" si="2"/>
        <v>0</v>
      </c>
      <c r="Y46" s="10">
        <f>SUM(C46:V46)</f>
        <v>0</v>
      </c>
      <c r="Z46" s="1">
        <v>6</v>
      </c>
      <c r="AA46" s="53"/>
      <c r="AB46" s="54">
        <f>Y45</f>
        <v>473.09999999999997</v>
      </c>
      <c r="AC46" s="54"/>
      <c r="AD46" s="54">
        <f>AB46+AO46+AQ46</f>
        <v>2430.3000000000002</v>
      </c>
      <c r="AE46" s="54"/>
      <c r="AF46" s="55">
        <f>SUM(C45:F45)</f>
        <v>39</v>
      </c>
      <c r="AG46" s="55"/>
      <c r="AH46" s="54">
        <f>SUM(AH48:AI48)</f>
        <v>280.3</v>
      </c>
      <c r="AI46" s="54"/>
      <c r="AJ46" s="30">
        <f>SUM(C46:F46)</f>
        <v>0</v>
      </c>
      <c r="AK46" s="54">
        <f>AF46+AH46+AJ46</f>
        <v>319.3</v>
      </c>
      <c r="AL46" s="54"/>
      <c r="AM46" s="59">
        <f>SUM(AM48:AN48)</f>
        <v>130.1</v>
      </c>
      <c r="AN46" s="59"/>
      <c r="AO46" s="54">
        <f>SUM(AO48:AP48)</f>
        <v>1957.2000000000003</v>
      </c>
      <c r="AP46" s="54"/>
      <c r="AQ46" s="30">
        <f>AJ46+AX46</f>
        <v>0</v>
      </c>
      <c r="AR46" s="54">
        <f>AM46+AO46+AQ46</f>
        <v>2087.3000000000002</v>
      </c>
      <c r="AS46" s="54"/>
      <c r="AT46" s="59">
        <f>SUM(G45:J45)</f>
        <v>91.1</v>
      </c>
      <c r="AU46" s="59"/>
      <c r="AV46" s="54">
        <f>SUM(AV48:AW48)</f>
        <v>1676.9</v>
      </c>
      <c r="AW46" s="54"/>
      <c r="AX46" s="30">
        <f>SUM(G46:J46)</f>
        <v>0</v>
      </c>
      <c r="AY46" s="54">
        <f>AT46+AV46</f>
        <v>1768</v>
      </c>
      <c r="AZ46" s="54"/>
    </row>
    <row r="47" spans="1:52" ht="15.75" customHeight="1" x14ac:dyDescent="0.35">
      <c r="A47" s="1">
        <v>7</v>
      </c>
      <c r="B47" s="12" t="s">
        <v>28</v>
      </c>
      <c r="C47" s="8">
        <v>0</v>
      </c>
      <c r="D47" s="8">
        <v>0</v>
      </c>
      <c r="E47" s="8">
        <v>20</v>
      </c>
      <c r="F47" s="8">
        <v>108.9</v>
      </c>
      <c r="G47" s="8">
        <v>57.5</v>
      </c>
      <c r="H47" s="8">
        <v>195.5</v>
      </c>
      <c r="I47" s="8">
        <v>82.3</v>
      </c>
      <c r="J47" s="8">
        <v>318.8</v>
      </c>
      <c r="K47" s="8">
        <v>466</v>
      </c>
      <c r="L47" s="8">
        <v>912.4</v>
      </c>
      <c r="M47" s="8">
        <v>818</v>
      </c>
      <c r="N47" s="8">
        <v>304</v>
      </c>
      <c r="O47" s="8">
        <v>157.80000000000001</v>
      </c>
      <c r="P47" s="8">
        <v>118.5</v>
      </c>
      <c r="Q47" s="8">
        <v>51.1</v>
      </c>
      <c r="R47" s="8">
        <v>8.1999999999999993</v>
      </c>
      <c r="S47" s="8">
        <v>36</v>
      </c>
      <c r="T47" s="8">
        <v>28.4</v>
      </c>
      <c r="U47" s="8">
        <v>49</v>
      </c>
      <c r="V47" s="8">
        <v>3.2</v>
      </c>
      <c r="W47" s="9">
        <f t="shared" si="2"/>
        <v>1737.6999999999998</v>
      </c>
      <c r="X47" s="9">
        <f t="shared" si="2"/>
        <v>1997.9</v>
      </c>
      <c r="Y47" s="10">
        <f>SUM(C47:V47)</f>
        <v>3735.6</v>
      </c>
      <c r="Z47" s="1">
        <v>7</v>
      </c>
      <c r="AA47" s="56" t="s">
        <v>102</v>
      </c>
      <c r="AB47" s="13" t="s">
        <v>100</v>
      </c>
      <c r="AC47" s="13" t="s">
        <v>21</v>
      </c>
      <c r="AD47" s="35" t="s">
        <v>104</v>
      </c>
      <c r="AE47" s="13" t="s">
        <v>21</v>
      </c>
      <c r="AF47" s="13" t="s">
        <v>100</v>
      </c>
      <c r="AG47" s="13" t="s">
        <v>21</v>
      </c>
      <c r="AH47" s="13" t="s">
        <v>100</v>
      </c>
      <c r="AI47" s="13" t="s">
        <v>21</v>
      </c>
      <c r="AJ47" s="13" t="s">
        <v>99</v>
      </c>
      <c r="AK47" s="13" t="s">
        <v>100</v>
      </c>
      <c r="AL47" s="13" t="s">
        <v>21</v>
      </c>
      <c r="AM47" s="13" t="s">
        <v>100</v>
      </c>
      <c r="AN47" s="13" t="s">
        <v>21</v>
      </c>
      <c r="AO47" s="13" t="s">
        <v>100</v>
      </c>
      <c r="AP47" s="13" t="s">
        <v>21</v>
      </c>
      <c r="AQ47" s="13" t="s">
        <v>99</v>
      </c>
      <c r="AR47" s="13" t="s">
        <v>100</v>
      </c>
      <c r="AS47" s="13" t="s">
        <v>21</v>
      </c>
      <c r="AT47" s="13" t="s">
        <v>100</v>
      </c>
      <c r="AU47" s="13" t="s">
        <v>21</v>
      </c>
      <c r="AV47" s="13" t="s">
        <v>100</v>
      </c>
      <c r="AW47" s="13" t="s">
        <v>21</v>
      </c>
      <c r="AX47" s="13" t="s">
        <v>99</v>
      </c>
      <c r="AY47" s="13" t="s">
        <v>100</v>
      </c>
      <c r="AZ47" s="13" t="s">
        <v>21</v>
      </c>
    </row>
    <row r="48" spans="1:52" ht="16.5" customHeight="1" x14ac:dyDescent="0.35">
      <c r="A48" s="1">
        <v>8</v>
      </c>
      <c r="B48" s="14" t="s">
        <v>27</v>
      </c>
      <c r="C48" s="11">
        <v>0</v>
      </c>
      <c r="D48" s="11">
        <v>0.4</v>
      </c>
      <c r="E48" s="11">
        <v>30.6</v>
      </c>
      <c r="F48" s="11">
        <v>120.4</v>
      </c>
      <c r="G48" s="11">
        <v>157.5</v>
      </c>
      <c r="H48" s="11">
        <v>228.5</v>
      </c>
      <c r="I48" s="11">
        <v>262.89999999999998</v>
      </c>
      <c r="J48" s="11">
        <v>373.9</v>
      </c>
      <c r="K48" s="11">
        <v>499.9</v>
      </c>
      <c r="L48" s="11">
        <v>618.1</v>
      </c>
      <c r="M48" s="11">
        <v>1330.5</v>
      </c>
      <c r="N48" s="11">
        <v>72</v>
      </c>
      <c r="O48" s="11">
        <v>86.7</v>
      </c>
      <c r="P48" s="11">
        <v>9.6999999999999993</v>
      </c>
      <c r="Q48" s="11">
        <v>45.4</v>
      </c>
      <c r="R48" s="11">
        <v>13.8</v>
      </c>
      <c r="S48" s="11">
        <v>138.1</v>
      </c>
      <c r="T48" s="11">
        <v>38</v>
      </c>
      <c r="U48" s="11">
        <v>6.8</v>
      </c>
      <c r="V48" s="11">
        <v>0</v>
      </c>
      <c r="W48" s="9">
        <f t="shared" si="2"/>
        <v>2558.4</v>
      </c>
      <c r="X48" s="9">
        <f t="shared" si="2"/>
        <v>1474.8000000000002</v>
      </c>
      <c r="Y48" s="10">
        <f>SUM(C48:V48)</f>
        <v>4033.2</v>
      </c>
      <c r="Z48" s="1">
        <v>8</v>
      </c>
      <c r="AA48" s="57"/>
      <c r="AB48" s="13">
        <f>W45</f>
        <v>268.09999999999997</v>
      </c>
      <c r="AC48" s="13">
        <f>X45</f>
        <v>205</v>
      </c>
      <c r="AD48" s="35">
        <f>AB46+AO48+AQ48</f>
        <v>1083.9000000000001</v>
      </c>
      <c r="AE48" s="13">
        <f>AP48</f>
        <v>1346.4</v>
      </c>
      <c r="AF48" s="13">
        <f>C45+E45</f>
        <v>2.9</v>
      </c>
      <c r="AG48" s="13">
        <f>D45+F45</f>
        <v>36.1</v>
      </c>
      <c r="AH48" s="13">
        <f>SUM(C47:C48)+SUM(E47:E48)</f>
        <v>50.6</v>
      </c>
      <c r="AI48" s="13">
        <f>SUM(D47:D48)+SUM(F47:F48)</f>
        <v>229.70000000000002</v>
      </c>
      <c r="AJ48" s="13">
        <f>AJ46</f>
        <v>0</v>
      </c>
      <c r="AK48" s="13">
        <f>AF48+AH48+AJ46</f>
        <v>53.5</v>
      </c>
      <c r="AL48" s="13">
        <f>AG48+AI48</f>
        <v>265.8</v>
      </c>
      <c r="AM48" s="13">
        <f>AF48+AT48</f>
        <v>40.599999999999994</v>
      </c>
      <c r="AN48" s="13">
        <f>AG48+AU48</f>
        <v>89.5</v>
      </c>
      <c r="AO48" s="13">
        <f>AH48+AV48</f>
        <v>610.80000000000007</v>
      </c>
      <c r="AP48" s="13">
        <f>AI48+AW48</f>
        <v>1346.4</v>
      </c>
      <c r="AQ48" s="13">
        <f>AQ46</f>
        <v>0</v>
      </c>
      <c r="AR48" s="13">
        <f>AM48+AO48+AQ48</f>
        <v>651.40000000000009</v>
      </c>
      <c r="AS48" s="13">
        <f>AN48+AP48</f>
        <v>1435.9</v>
      </c>
      <c r="AT48" s="13">
        <f>G45+I45</f>
        <v>37.699999999999996</v>
      </c>
      <c r="AU48" s="13">
        <f>H45+J45</f>
        <v>53.4</v>
      </c>
      <c r="AV48" s="13">
        <f>SUM(G47:G48)+SUM(I47:I48)</f>
        <v>560.20000000000005</v>
      </c>
      <c r="AW48" s="13">
        <f>SUM(H47:H48)+SUM(J47:J48)</f>
        <v>1116.7</v>
      </c>
      <c r="AX48" s="13">
        <f>AX46</f>
        <v>0</v>
      </c>
      <c r="AY48" s="13">
        <f>AT48+AV48+AX46</f>
        <v>597.90000000000009</v>
      </c>
      <c r="AZ48" s="13">
        <f>AU48+AW48</f>
        <v>1170.1000000000001</v>
      </c>
    </row>
    <row r="49" spans="1:52" ht="25.5" x14ac:dyDescent="0.35">
      <c r="A49" s="1">
        <v>9</v>
      </c>
      <c r="B49" s="15" t="s">
        <v>93</v>
      </c>
      <c r="C49" s="16">
        <f t="shared" ref="C49:V49" si="3">SUM(C45:C48)</f>
        <v>0</v>
      </c>
      <c r="D49" s="16">
        <f t="shared" si="3"/>
        <v>0.4</v>
      </c>
      <c r="E49" s="16">
        <f t="shared" si="3"/>
        <v>53.5</v>
      </c>
      <c r="F49" s="16">
        <f t="shared" si="3"/>
        <v>265.39999999999998</v>
      </c>
      <c r="G49" s="16">
        <f t="shared" si="3"/>
        <v>219.3</v>
      </c>
      <c r="H49" s="16">
        <f t="shared" si="3"/>
        <v>465.5</v>
      </c>
      <c r="I49" s="16">
        <f t="shared" si="3"/>
        <v>378.59999999999997</v>
      </c>
      <c r="J49" s="16">
        <f t="shared" si="3"/>
        <v>704.59999999999991</v>
      </c>
      <c r="K49" s="16">
        <f t="shared" si="3"/>
        <v>1073.1999999999998</v>
      </c>
      <c r="L49" s="16">
        <f t="shared" si="3"/>
        <v>1635.5</v>
      </c>
      <c r="M49" s="16">
        <f t="shared" si="3"/>
        <v>2220.5</v>
      </c>
      <c r="N49" s="16">
        <f t="shared" si="3"/>
        <v>385.3</v>
      </c>
      <c r="O49" s="16">
        <f t="shared" si="3"/>
        <v>291.5</v>
      </c>
      <c r="P49" s="16">
        <f t="shared" si="3"/>
        <v>129.4</v>
      </c>
      <c r="Q49" s="16">
        <f t="shared" si="3"/>
        <v>96.5</v>
      </c>
      <c r="R49" s="16">
        <f t="shared" si="3"/>
        <v>22</v>
      </c>
      <c r="S49" s="16">
        <f t="shared" si="3"/>
        <v>174.1</v>
      </c>
      <c r="T49" s="16">
        <f t="shared" si="3"/>
        <v>66.400000000000006</v>
      </c>
      <c r="U49" s="16">
        <f t="shared" si="3"/>
        <v>57</v>
      </c>
      <c r="V49" s="16">
        <f t="shared" si="3"/>
        <v>3.2</v>
      </c>
      <c r="W49" s="9">
        <f>C49+E49+G49+I49+K49+M49+O49+Q49+S49+U49</f>
        <v>4564.2000000000007</v>
      </c>
      <c r="X49" s="9">
        <f>D49+F49+H49+J49+L49+N49+P49+R49+T49+V49</f>
        <v>3677.7</v>
      </c>
      <c r="Y49" s="17">
        <f>SUM(C49:V49)</f>
        <v>8241.9000000000015</v>
      </c>
      <c r="Z49" s="18">
        <v>9</v>
      </c>
      <c r="AA49" s="27" t="s">
        <v>103</v>
      </c>
      <c r="AB49" s="58">
        <f>AB48+AC48-AB44</f>
        <v>-680.7660000000003</v>
      </c>
      <c r="AC49" s="58"/>
      <c r="AD49" s="34">
        <f>AD48-AD44</f>
        <v>-811.73700000000031</v>
      </c>
      <c r="AE49" s="34">
        <f>IF(AD49&gt;0,AE48,((AE48)+AD49))</f>
        <v>534.66299999999978</v>
      </c>
      <c r="AF49" s="19"/>
      <c r="AG49" s="19"/>
      <c r="AH49" s="19"/>
      <c r="AI49" s="19"/>
      <c r="AJ49" s="19"/>
      <c r="AK49" s="58">
        <f>AK46-AF44</f>
        <v>-834.56600000000026</v>
      </c>
      <c r="AL49" s="58"/>
      <c r="AR49" s="34">
        <f>AR48-AM44</f>
        <v>-1244.2370000000003</v>
      </c>
      <c r="AS49" s="34">
        <f>IF(AR49&gt;0,AS48,AS48+AR49)</f>
        <v>191.66299999999978</v>
      </c>
      <c r="AT49" s="19"/>
      <c r="AU49" s="19"/>
      <c r="AV49" s="19"/>
      <c r="AW49" s="20"/>
      <c r="AX49" s="20"/>
      <c r="AY49" s="23"/>
      <c r="AZ49" s="26"/>
    </row>
    <row r="50" spans="1:52" ht="15" x14ac:dyDescent="0.25">
      <c r="A50" s="3"/>
      <c r="Y50" s="3"/>
      <c r="AE50" s="19"/>
    </row>
    <row r="51" spans="1:52" x14ac:dyDescent="0.35">
      <c r="Z51" s="18"/>
      <c r="AD51" s="24"/>
      <c r="AR51" s="24"/>
    </row>
    <row r="52" spans="1:52" s="1" customFormat="1" x14ac:dyDescent="0.35">
      <c r="B52" s="1" t="s">
        <v>91</v>
      </c>
      <c r="C52" s="1" t="s">
        <v>39</v>
      </c>
      <c r="D52" s="1" t="s">
        <v>40</v>
      </c>
      <c r="E52" s="1" t="s">
        <v>41</v>
      </c>
      <c r="F52" s="1" t="s">
        <v>79</v>
      </c>
      <c r="G52" s="1" t="s">
        <v>42</v>
      </c>
      <c r="H52" s="1" t="s">
        <v>43</v>
      </c>
      <c r="I52" s="1" t="s">
        <v>44</v>
      </c>
      <c r="J52" s="1" t="s">
        <v>45</v>
      </c>
      <c r="K52" s="1" t="s">
        <v>46</v>
      </c>
      <c r="L52" s="1" t="s">
        <v>47</v>
      </c>
      <c r="M52" s="1" t="s">
        <v>48</v>
      </c>
      <c r="N52" s="1" t="s">
        <v>49</v>
      </c>
      <c r="O52" s="1" t="s">
        <v>50</v>
      </c>
      <c r="P52" s="1" t="s">
        <v>51</v>
      </c>
      <c r="Q52" s="1" t="s">
        <v>52</v>
      </c>
      <c r="R52" s="1" t="s">
        <v>53</v>
      </c>
      <c r="S52" s="1" t="s">
        <v>54</v>
      </c>
      <c r="T52" s="1" t="s">
        <v>55</v>
      </c>
      <c r="U52" s="1" t="s">
        <v>56</v>
      </c>
      <c r="V52" s="1" t="s">
        <v>57</v>
      </c>
      <c r="W52" s="1" t="s">
        <v>58</v>
      </c>
      <c r="X52" s="1" t="s">
        <v>59</v>
      </c>
      <c r="Y52" s="2" t="s">
        <v>60</v>
      </c>
      <c r="AA52" s="1" t="s">
        <v>92</v>
      </c>
      <c r="AB52" s="1" t="s">
        <v>37</v>
      </c>
      <c r="AC52" s="1" t="s">
        <v>38</v>
      </c>
      <c r="AD52" s="1" t="s">
        <v>61</v>
      </c>
      <c r="AE52" s="1" t="s">
        <v>62</v>
      </c>
      <c r="AF52" s="1" t="s">
        <v>63</v>
      </c>
      <c r="AG52" s="1" t="s">
        <v>64</v>
      </c>
      <c r="AH52" s="1" t="s">
        <v>65</v>
      </c>
      <c r="AI52" s="1" t="s">
        <v>80</v>
      </c>
      <c r="AJ52" s="1" t="s">
        <v>66</v>
      </c>
      <c r="AK52" s="1" t="s">
        <v>67</v>
      </c>
      <c r="AL52" s="1" t="s">
        <v>95</v>
      </c>
      <c r="AM52" s="1" t="s">
        <v>68</v>
      </c>
      <c r="AN52" s="1" t="s">
        <v>69</v>
      </c>
      <c r="AO52" s="1" t="s">
        <v>70</v>
      </c>
      <c r="AP52" s="1" t="s">
        <v>71</v>
      </c>
      <c r="AQ52" s="1" t="s">
        <v>72</v>
      </c>
      <c r="AR52" s="1" t="s">
        <v>73</v>
      </c>
      <c r="AS52" s="1" t="s">
        <v>96</v>
      </c>
      <c r="AT52" s="1" t="s">
        <v>74</v>
      </c>
      <c r="AU52" s="1" t="s">
        <v>75</v>
      </c>
      <c r="AV52" s="1" t="s">
        <v>84</v>
      </c>
      <c r="AW52" s="1" t="s">
        <v>85</v>
      </c>
      <c r="AX52" s="1" t="s">
        <v>86</v>
      </c>
      <c r="AY52" s="1" t="s">
        <v>87</v>
      </c>
      <c r="AZ52" s="1" t="s">
        <v>97</v>
      </c>
    </row>
    <row r="53" spans="1:52" ht="41.25" customHeight="1" x14ac:dyDescent="0.35">
      <c r="A53" s="1">
        <v>1</v>
      </c>
      <c r="B53" s="39" t="str">
        <f>AA53</f>
        <v>LU: N506
BGC: ICHdw1
BEO: L NDT: 3</v>
      </c>
      <c r="C53" s="42" t="s">
        <v>3</v>
      </c>
      <c r="D53" s="42"/>
      <c r="E53" s="42" t="s">
        <v>4</v>
      </c>
      <c r="F53" s="42"/>
      <c r="G53" s="42" t="s">
        <v>5</v>
      </c>
      <c r="H53" s="42"/>
      <c r="I53" s="42" t="s">
        <v>6</v>
      </c>
      <c r="J53" s="42"/>
      <c r="K53" s="42" t="s">
        <v>7</v>
      </c>
      <c r="L53" s="42"/>
      <c r="M53" s="42" t="s">
        <v>8</v>
      </c>
      <c r="N53" s="42"/>
      <c r="O53" s="42" t="s">
        <v>9</v>
      </c>
      <c r="P53" s="42"/>
      <c r="Q53" s="42" t="s">
        <v>10</v>
      </c>
      <c r="R53" s="42"/>
      <c r="S53" s="42" t="s">
        <v>11</v>
      </c>
      <c r="T53" s="42"/>
      <c r="U53" s="42" t="s">
        <v>12</v>
      </c>
      <c r="V53" s="42"/>
      <c r="W53" s="46" t="s">
        <v>101</v>
      </c>
      <c r="X53" s="46"/>
      <c r="Y53" s="46"/>
      <c r="Z53" s="1">
        <v>1</v>
      </c>
      <c r="AA53" s="27" t="s">
        <v>78</v>
      </c>
      <c r="AB53" s="45" t="s">
        <v>108</v>
      </c>
      <c r="AC53" s="42"/>
      <c r="AD53" s="45" t="s">
        <v>109</v>
      </c>
      <c r="AE53" s="45"/>
      <c r="AF53" s="45" t="s">
        <v>110</v>
      </c>
      <c r="AG53" s="42"/>
      <c r="AH53" s="42"/>
      <c r="AI53" s="42"/>
      <c r="AJ53" s="42"/>
      <c r="AK53" s="42"/>
      <c r="AL53" s="42"/>
      <c r="AM53" s="45" t="s">
        <v>111</v>
      </c>
      <c r="AN53" s="42"/>
      <c r="AO53" s="42"/>
      <c r="AP53" s="42"/>
      <c r="AQ53" s="42"/>
      <c r="AR53" s="42"/>
      <c r="AS53" s="42"/>
      <c r="AT53" s="45" t="s">
        <v>112</v>
      </c>
      <c r="AU53" s="42"/>
      <c r="AV53" s="42"/>
      <c r="AW53" s="42"/>
      <c r="AX53" s="42"/>
      <c r="AY53" s="42"/>
      <c r="AZ53" s="42"/>
    </row>
    <row r="54" spans="1:52" x14ac:dyDescent="0.35">
      <c r="A54" s="1">
        <v>2</v>
      </c>
      <c r="B54" s="40"/>
      <c r="C54" s="42" t="s">
        <v>35</v>
      </c>
      <c r="D54" s="42"/>
      <c r="E54" s="42" t="s">
        <v>35</v>
      </c>
      <c r="F54" s="42"/>
      <c r="G54" s="42" t="s">
        <v>36</v>
      </c>
      <c r="H54" s="42"/>
      <c r="I54" s="42" t="s">
        <v>36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6"/>
      <c r="X54" s="46"/>
      <c r="Y54" s="46"/>
      <c r="Z54" s="1">
        <v>2</v>
      </c>
      <c r="AA54" s="31" t="s">
        <v>23</v>
      </c>
      <c r="AB54" s="44" t="s">
        <v>83</v>
      </c>
      <c r="AC54" s="44"/>
      <c r="AD54" s="44" t="s">
        <v>83</v>
      </c>
      <c r="AE54" s="44"/>
      <c r="AF54" s="44" t="s">
        <v>29</v>
      </c>
      <c r="AG54" s="44"/>
      <c r="AH54" s="44"/>
      <c r="AI54" s="44"/>
      <c r="AJ54" s="44"/>
      <c r="AK54" s="44"/>
      <c r="AL54" s="44"/>
      <c r="AM54" s="44" t="s">
        <v>25</v>
      </c>
      <c r="AN54" s="44"/>
      <c r="AO54" s="44"/>
      <c r="AP54" s="44"/>
      <c r="AQ54" s="44"/>
      <c r="AR54" s="44"/>
      <c r="AS54" s="44"/>
      <c r="AT54" s="44" t="s">
        <v>24</v>
      </c>
      <c r="AU54" s="44"/>
      <c r="AV54" s="44"/>
      <c r="AW54" s="44"/>
      <c r="AX54" s="44"/>
      <c r="AY54" s="44"/>
      <c r="AZ54" s="44"/>
    </row>
    <row r="55" spans="1:52" x14ac:dyDescent="0.35">
      <c r="A55" s="1">
        <v>3</v>
      </c>
      <c r="B55" s="41"/>
      <c r="C55" s="43" t="s">
        <v>1</v>
      </c>
      <c r="D55" s="43"/>
      <c r="E55" s="43" t="s">
        <v>2</v>
      </c>
      <c r="F55" s="43"/>
      <c r="G55" s="43" t="s">
        <v>13</v>
      </c>
      <c r="H55" s="43"/>
      <c r="I55" s="43" t="s">
        <v>14</v>
      </c>
      <c r="J55" s="43"/>
      <c r="K55" s="43" t="s">
        <v>15</v>
      </c>
      <c r="L55" s="43"/>
      <c r="M55" s="43" t="s">
        <v>16</v>
      </c>
      <c r="N55" s="43"/>
      <c r="O55" s="43" t="s">
        <v>17</v>
      </c>
      <c r="P55" s="43"/>
      <c r="Q55" s="43" t="s">
        <v>18</v>
      </c>
      <c r="R55" s="43"/>
      <c r="S55" s="43" t="s">
        <v>19</v>
      </c>
      <c r="T55" s="43"/>
      <c r="U55" s="47" t="s">
        <v>22</v>
      </c>
      <c r="V55" s="43"/>
      <c r="W55" s="46"/>
      <c r="X55" s="46"/>
      <c r="Y55" s="46"/>
      <c r="Z55" s="1">
        <v>3</v>
      </c>
      <c r="AA55" s="4" t="s">
        <v>20</v>
      </c>
      <c r="AB55" s="48">
        <f>AF55</f>
        <v>4.7</v>
      </c>
      <c r="AC55" s="48"/>
      <c r="AD55" s="60" t="str">
        <f>IF(AT55&gt;0,AM55,"n/a")</f>
        <v>n/a</v>
      </c>
      <c r="AE55" s="60"/>
      <c r="AF55" s="48">
        <v>4.7</v>
      </c>
      <c r="AG55" s="48"/>
      <c r="AH55" s="48"/>
      <c r="AI55" s="48"/>
      <c r="AJ55" s="48"/>
      <c r="AK55" s="48"/>
      <c r="AL55" s="48"/>
      <c r="AM55" s="60" t="s">
        <v>88</v>
      </c>
      <c r="AN55" s="60"/>
      <c r="AO55" s="60"/>
      <c r="AP55" s="60"/>
      <c r="AQ55" s="60"/>
      <c r="AR55" s="60"/>
      <c r="AS55" s="60"/>
      <c r="AT55" s="60" t="s">
        <v>88</v>
      </c>
      <c r="AU55" s="60"/>
      <c r="AV55" s="60"/>
      <c r="AW55" s="60"/>
      <c r="AX55" s="60"/>
      <c r="AY55" s="60"/>
      <c r="AZ55" s="60"/>
    </row>
    <row r="56" spans="1:52" x14ac:dyDescent="0.35">
      <c r="A56" s="1">
        <v>4</v>
      </c>
      <c r="B56" s="28" t="s">
        <v>98</v>
      </c>
      <c r="C56" s="5" t="s">
        <v>100</v>
      </c>
      <c r="D56" s="5" t="s">
        <v>21</v>
      </c>
      <c r="E56" s="5" t="s">
        <v>100</v>
      </c>
      <c r="F56" s="5" t="s">
        <v>21</v>
      </c>
      <c r="G56" s="5" t="s">
        <v>100</v>
      </c>
      <c r="H56" s="5" t="s">
        <v>21</v>
      </c>
      <c r="I56" s="5" t="s">
        <v>100</v>
      </c>
      <c r="J56" s="5" t="s">
        <v>21</v>
      </c>
      <c r="K56" s="5" t="s">
        <v>100</v>
      </c>
      <c r="L56" s="5" t="s">
        <v>21</v>
      </c>
      <c r="M56" s="5" t="s">
        <v>100</v>
      </c>
      <c r="N56" s="5" t="s">
        <v>21</v>
      </c>
      <c r="O56" s="5" t="s">
        <v>100</v>
      </c>
      <c r="P56" s="5" t="s">
        <v>21</v>
      </c>
      <c r="Q56" s="5" t="s">
        <v>100</v>
      </c>
      <c r="R56" s="5" t="s">
        <v>21</v>
      </c>
      <c r="S56" s="5" t="s">
        <v>100</v>
      </c>
      <c r="T56" s="5" t="s">
        <v>21</v>
      </c>
      <c r="U56" s="5" t="s">
        <v>100</v>
      </c>
      <c r="V56" s="5" t="s">
        <v>21</v>
      </c>
      <c r="W56" s="5" t="s">
        <v>100</v>
      </c>
      <c r="X56" s="5" t="s">
        <v>21</v>
      </c>
      <c r="Y56" s="6" t="s">
        <v>32</v>
      </c>
      <c r="Z56" s="1">
        <v>4</v>
      </c>
      <c r="AA56" s="31" t="s">
        <v>30</v>
      </c>
      <c r="AB56" s="50">
        <f>Y61*AB55/100</f>
        <v>239.21119999999999</v>
      </c>
      <c r="AC56" s="50"/>
      <c r="AD56" s="61" t="str">
        <f>IF(AT55&lt;&gt;"n/a",AF56,"n/a")</f>
        <v>n/a</v>
      </c>
      <c r="AE56" s="61"/>
      <c r="AF56" s="50">
        <f>Y61*AB55/100</f>
        <v>239.21119999999999</v>
      </c>
      <c r="AG56" s="50"/>
      <c r="AH56" s="50"/>
      <c r="AI56" s="50"/>
      <c r="AJ56" s="50"/>
      <c r="AK56" s="50"/>
      <c r="AL56" s="50"/>
      <c r="AM56" s="61" t="str">
        <f>IF(AM55&lt;&gt;"n/a",$Y61*AM55/100,"n/a")</f>
        <v>n/a</v>
      </c>
      <c r="AN56" s="61"/>
      <c r="AO56" s="61"/>
      <c r="AP56" s="61"/>
      <c r="AQ56" s="61"/>
      <c r="AR56" s="61"/>
      <c r="AS56" s="61"/>
      <c r="AT56" s="61" t="str">
        <f>IF(AM55&lt;&gt;"n/a",$Y61*AT55/100,"n/a")</f>
        <v>n/a</v>
      </c>
      <c r="AU56" s="61"/>
      <c r="AV56" s="61"/>
      <c r="AW56" s="61"/>
      <c r="AX56" s="61"/>
      <c r="AY56" s="61"/>
      <c r="AZ56" s="61"/>
    </row>
    <row r="57" spans="1:52" x14ac:dyDescent="0.35">
      <c r="A57" s="1">
        <v>5</v>
      </c>
      <c r="B57" s="7" t="s">
        <v>0</v>
      </c>
      <c r="C57" s="8">
        <v>0</v>
      </c>
      <c r="D57" s="8">
        <v>9</v>
      </c>
      <c r="E57" s="8">
        <v>0</v>
      </c>
      <c r="F57" s="8">
        <v>203</v>
      </c>
      <c r="G57" s="8">
        <v>0.5</v>
      </c>
      <c r="H57" s="8">
        <v>54</v>
      </c>
      <c r="I57" s="8">
        <v>0</v>
      </c>
      <c r="J57" s="8">
        <v>4.0999999999999996</v>
      </c>
      <c r="K57" s="8">
        <v>0</v>
      </c>
      <c r="L57" s="8">
        <v>54.3</v>
      </c>
      <c r="M57" s="8">
        <v>0</v>
      </c>
      <c r="N57" s="8">
        <v>30.6</v>
      </c>
      <c r="O57" s="8">
        <v>0</v>
      </c>
      <c r="P57" s="8">
        <v>0.3</v>
      </c>
      <c r="Q57" s="8">
        <v>0</v>
      </c>
      <c r="R57" s="8">
        <v>17.600000000000001</v>
      </c>
      <c r="S57" s="8">
        <v>0</v>
      </c>
      <c r="T57" s="8">
        <v>0</v>
      </c>
      <c r="U57" s="8">
        <v>0</v>
      </c>
      <c r="V57" s="8">
        <v>1.5</v>
      </c>
      <c r="W57" s="9">
        <f>C57+E57+G57+I57+K57+M57+O57+Q57+S57+U57</f>
        <v>0.5</v>
      </c>
      <c r="X57" s="9">
        <f>D57+F57+H57+J57+L57+N57+P57+R57+T57+V57</f>
        <v>374.40000000000009</v>
      </c>
      <c r="Y57" s="10">
        <f>SUM(C57:V57)</f>
        <v>374.90000000000009</v>
      </c>
      <c r="Z57" s="1">
        <v>5</v>
      </c>
      <c r="AA57" s="62" t="s">
        <v>31</v>
      </c>
      <c r="AB57" s="52" t="s">
        <v>34</v>
      </c>
      <c r="AC57" s="52"/>
      <c r="AD57" s="52" t="s">
        <v>32</v>
      </c>
      <c r="AE57" s="52"/>
      <c r="AF57" s="52" t="s">
        <v>34</v>
      </c>
      <c r="AG57" s="52"/>
      <c r="AH57" s="52" t="s">
        <v>33</v>
      </c>
      <c r="AI57" s="52"/>
      <c r="AJ57" s="29" t="s">
        <v>94</v>
      </c>
      <c r="AK57" s="52" t="s">
        <v>32</v>
      </c>
      <c r="AL57" s="52"/>
      <c r="AM57" s="52" t="s">
        <v>34</v>
      </c>
      <c r="AN57" s="52"/>
      <c r="AO57" s="52" t="s">
        <v>33</v>
      </c>
      <c r="AP57" s="52"/>
      <c r="AQ57" s="29" t="s">
        <v>94</v>
      </c>
      <c r="AR57" s="52" t="s">
        <v>32</v>
      </c>
      <c r="AS57" s="52"/>
      <c r="AT57" s="52" t="s">
        <v>34</v>
      </c>
      <c r="AU57" s="52"/>
      <c r="AV57" s="52" t="s">
        <v>33</v>
      </c>
      <c r="AW57" s="52"/>
      <c r="AX57" s="29" t="s">
        <v>94</v>
      </c>
      <c r="AY57" s="52" t="s">
        <v>32</v>
      </c>
      <c r="AZ57" s="52"/>
    </row>
    <row r="58" spans="1:52" ht="16.5" customHeight="1" x14ac:dyDescent="0.35">
      <c r="A58" s="1">
        <v>6</v>
      </c>
      <c r="B58" s="4" t="s">
        <v>26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4.2</v>
      </c>
      <c r="K58" s="11">
        <v>0</v>
      </c>
      <c r="L58" s="11">
        <v>0</v>
      </c>
      <c r="M58" s="11">
        <v>0</v>
      </c>
      <c r="N58" s="11">
        <v>4.0999999999999996</v>
      </c>
      <c r="O58" s="11">
        <v>0</v>
      </c>
      <c r="P58" s="11">
        <v>3.7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9">
        <f t="shared" ref="W58:X60" si="4">C58+E58+G58+I58+K58+M58+O58+Q58+S58+U58</f>
        <v>0</v>
      </c>
      <c r="X58" s="9">
        <f t="shared" si="4"/>
        <v>12</v>
      </c>
      <c r="Y58" s="10">
        <f>SUM(C58:V58)</f>
        <v>12</v>
      </c>
      <c r="Z58" s="1">
        <v>6</v>
      </c>
      <c r="AA58" s="62"/>
      <c r="AB58" s="54">
        <f>Y57</f>
        <v>374.90000000000009</v>
      </c>
      <c r="AC58" s="54"/>
      <c r="AD58" s="54">
        <f>AB58+AO58+AQ58</f>
        <v>1783.7</v>
      </c>
      <c r="AE58" s="54"/>
      <c r="AF58" s="55">
        <f>SUM(C57:F57)</f>
        <v>212</v>
      </c>
      <c r="AG58" s="55"/>
      <c r="AH58" s="54">
        <f>SUM(AH60:AI60)</f>
        <v>350.90000000000003</v>
      </c>
      <c r="AI58" s="54"/>
      <c r="AJ58" s="30">
        <f>SUM(C58:F58)</f>
        <v>0</v>
      </c>
      <c r="AK58" s="54">
        <f>AF58+AH58+AJ58</f>
        <v>562.90000000000009</v>
      </c>
      <c r="AL58" s="54"/>
      <c r="AM58" s="59">
        <f>SUM(AM60:AN60)</f>
        <v>270.60000000000002</v>
      </c>
      <c r="AN58" s="59"/>
      <c r="AO58" s="54">
        <f>SUM(AO60:AP60)</f>
        <v>1404.6</v>
      </c>
      <c r="AP58" s="54"/>
      <c r="AQ58" s="30">
        <f>AJ58+AX58</f>
        <v>4.2</v>
      </c>
      <c r="AR58" s="54">
        <f>AM58+AO58+AQ58</f>
        <v>1679.3999999999999</v>
      </c>
      <c r="AS58" s="54"/>
      <c r="AT58" s="59">
        <f>SUM(G57:J57)</f>
        <v>58.6</v>
      </c>
      <c r="AU58" s="59"/>
      <c r="AV58" s="54">
        <f>SUM(AV60:AW60)</f>
        <v>1053.7</v>
      </c>
      <c r="AW58" s="54"/>
      <c r="AX58" s="30">
        <f>SUM(G58:J58)</f>
        <v>4.2</v>
      </c>
      <c r="AY58" s="54">
        <f>AT58+AV58</f>
        <v>1112.3</v>
      </c>
      <c r="AZ58" s="54"/>
    </row>
    <row r="59" spans="1:52" ht="15.75" customHeight="1" x14ac:dyDescent="0.35">
      <c r="A59" s="1">
        <v>7</v>
      </c>
      <c r="B59" s="12" t="s">
        <v>28</v>
      </c>
      <c r="C59" s="8">
        <v>0</v>
      </c>
      <c r="D59" s="8">
        <v>0</v>
      </c>
      <c r="E59" s="8">
        <v>1.5</v>
      </c>
      <c r="F59" s="8">
        <v>20</v>
      </c>
      <c r="G59" s="8">
        <v>14.4</v>
      </c>
      <c r="H59" s="8">
        <v>68.599999999999994</v>
      </c>
      <c r="I59" s="8">
        <v>1.6</v>
      </c>
      <c r="J59" s="8">
        <v>126.5</v>
      </c>
      <c r="K59" s="8">
        <v>18.399999999999999</v>
      </c>
      <c r="L59" s="8">
        <v>260.60000000000002</v>
      </c>
      <c r="M59" s="8">
        <v>46.9</v>
      </c>
      <c r="N59" s="8">
        <v>110.8</v>
      </c>
      <c r="O59" s="8">
        <v>9.1999999999999993</v>
      </c>
      <c r="P59" s="8">
        <v>3.5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0.1</v>
      </c>
      <c r="W59" s="9">
        <f t="shared" si="4"/>
        <v>92</v>
      </c>
      <c r="X59" s="9">
        <f t="shared" si="4"/>
        <v>590.1</v>
      </c>
      <c r="Y59" s="10">
        <f>SUM(C59:V59)</f>
        <v>682.1</v>
      </c>
      <c r="Z59" s="1">
        <v>7</v>
      </c>
      <c r="AA59" s="56" t="s">
        <v>102</v>
      </c>
      <c r="AB59" s="13" t="s">
        <v>100</v>
      </c>
      <c r="AC59" s="13" t="s">
        <v>21</v>
      </c>
      <c r="AD59" s="35" t="s">
        <v>104</v>
      </c>
      <c r="AE59" s="13" t="s">
        <v>21</v>
      </c>
      <c r="AF59" s="13" t="s">
        <v>100</v>
      </c>
      <c r="AG59" s="13" t="s">
        <v>21</v>
      </c>
      <c r="AH59" s="13" t="s">
        <v>100</v>
      </c>
      <c r="AI59" s="13" t="s">
        <v>21</v>
      </c>
      <c r="AJ59" s="13" t="s">
        <v>99</v>
      </c>
      <c r="AK59" s="13" t="s">
        <v>100</v>
      </c>
      <c r="AL59" s="13" t="s">
        <v>21</v>
      </c>
      <c r="AM59" s="13" t="s">
        <v>100</v>
      </c>
      <c r="AN59" s="13" t="s">
        <v>21</v>
      </c>
      <c r="AO59" s="13" t="s">
        <v>100</v>
      </c>
      <c r="AP59" s="13" t="s">
        <v>21</v>
      </c>
      <c r="AQ59" s="13" t="s">
        <v>99</v>
      </c>
      <c r="AR59" s="13" t="s">
        <v>100</v>
      </c>
      <c r="AS59" s="13" t="s">
        <v>21</v>
      </c>
      <c r="AT59" s="13" t="s">
        <v>100</v>
      </c>
      <c r="AU59" s="13" t="s">
        <v>21</v>
      </c>
      <c r="AV59" s="13" t="s">
        <v>100</v>
      </c>
      <c r="AW59" s="13" t="s">
        <v>21</v>
      </c>
      <c r="AX59" s="13" t="s">
        <v>99</v>
      </c>
      <c r="AY59" s="13" t="s">
        <v>100</v>
      </c>
      <c r="AZ59" s="13" t="s">
        <v>21</v>
      </c>
    </row>
    <row r="60" spans="1:52" ht="16.5" customHeight="1" x14ac:dyDescent="0.35">
      <c r="A60" s="1">
        <v>8</v>
      </c>
      <c r="B60" s="14" t="s">
        <v>27</v>
      </c>
      <c r="C60" s="11">
        <v>0</v>
      </c>
      <c r="D60" s="11">
        <v>0.6</v>
      </c>
      <c r="E60" s="11">
        <v>23.8</v>
      </c>
      <c r="F60" s="11">
        <v>305</v>
      </c>
      <c r="G60" s="11">
        <v>10.5</v>
      </c>
      <c r="H60" s="11">
        <v>304.3</v>
      </c>
      <c r="I60" s="11">
        <v>40.700000000000003</v>
      </c>
      <c r="J60" s="11">
        <v>487.1</v>
      </c>
      <c r="K60" s="11">
        <v>23.6</v>
      </c>
      <c r="L60" s="11">
        <v>1546</v>
      </c>
      <c r="M60" s="11">
        <v>117.3</v>
      </c>
      <c r="N60" s="11">
        <v>479.9</v>
      </c>
      <c r="O60" s="11">
        <v>2.7</v>
      </c>
      <c r="P60" s="11">
        <v>74.8</v>
      </c>
      <c r="Q60" s="11">
        <v>0</v>
      </c>
      <c r="R60" s="11">
        <v>164.1</v>
      </c>
      <c r="S60" s="11">
        <v>0</v>
      </c>
      <c r="T60" s="11">
        <v>381.2</v>
      </c>
      <c r="U60" s="11">
        <v>0</v>
      </c>
      <c r="V60" s="11">
        <v>59</v>
      </c>
      <c r="W60" s="9">
        <f t="shared" si="4"/>
        <v>218.59999999999997</v>
      </c>
      <c r="X60" s="9">
        <f t="shared" si="4"/>
        <v>3802</v>
      </c>
      <c r="Y60" s="10">
        <f>SUM(C60:V60)</f>
        <v>4020.6</v>
      </c>
      <c r="Z60" s="1">
        <v>8</v>
      </c>
      <c r="AA60" s="57"/>
      <c r="AB60" s="13">
        <f>W57</f>
        <v>0.5</v>
      </c>
      <c r="AC60" s="13">
        <f>X57</f>
        <v>374.40000000000009</v>
      </c>
      <c r="AD60" s="35">
        <f>AB58+AO60+AQ60</f>
        <v>471.60000000000008</v>
      </c>
      <c r="AE60" s="13">
        <f>AP60</f>
        <v>1312.1</v>
      </c>
      <c r="AF60" s="13">
        <f>C57+E57</f>
        <v>0</v>
      </c>
      <c r="AG60" s="13">
        <f>D57+F57</f>
        <v>212</v>
      </c>
      <c r="AH60" s="13">
        <f>SUM(C59:C60)+SUM(E59:E60)</f>
        <v>25.3</v>
      </c>
      <c r="AI60" s="13">
        <f>SUM(D59:D60)+SUM(F59:F60)</f>
        <v>325.60000000000002</v>
      </c>
      <c r="AJ60" s="13">
        <f>AJ58</f>
        <v>0</v>
      </c>
      <c r="AK60" s="13">
        <f>AF60+AH60+AJ58</f>
        <v>25.3</v>
      </c>
      <c r="AL60" s="13">
        <f>AG60+AI60</f>
        <v>537.6</v>
      </c>
      <c r="AM60" s="13">
        <f>AF60+AT60</f>
        <v>0.5</v>
      </c>
      <c r="AN60" s="13">
        <f>AG60+AU60</f>
        <v>270.10000000000002</v>
      </c>
      <c r="AO60" s="13">
        <f>AH60+AV60</f>
        <v>92.5</v>
      </c>
      <c r="AP60" s="13">
        <f>AI60+AW60</f>
        <v>1312.1</v>
      </c>
      <c r="AQ60" s="13">
        <f>AQ58</f>
        <v>4.2</v>
      </c>
      <c r="AR60" s="13">
        <f>AM60+AO60+AQ60</f>
        <v>97.2</v>
      </c>
      <c r="AS60" s="13">
        <f>AN60+AP60</f>
        <v>1582.1999999999998</v>
      </c>
      <c r="AT60" s="13">
        <f>G57+I57</f>
        <v>0.5</v>
      </c>
      <c r="AU60" s="13">
        <f>H57+J57</f>
        <v>58.1</v>
      </c>
      <c r="AV60" s="13">
        <f>SUM(G59:G60)+SUM(I59:I60)</f>
        <v>67.2</v>
      </c>
      <c r="AW60" s="13">
        <f>SUM(H59:H60)+SUM(J59:J60)</f>
        <v>986.5</v>
      </c>
      <c r="AX60" s="13">
        <f>AX58</f>
        <v>4.2</v>
      </c>
      <c r="AY60" s="13">
        <f>AT60+AV60+AX58</f>
        <v>71.900000000000006</v>
      </c>
      <c r="AZ60" s="13">
        <f>AU60+AW60</f>
        <v>1044.5999999999999</v>
      </c>
    </row>
    <row r="61" spans="1:52" ht="25.5" x14ac:dyDescent="0.35">
      <c r="A61" s="1">
        <v>9</v>
      </c>
      <c r="B61" s="15" t="s">
        <v>93</v>
      </c>
      <c r="C61" s="16">
        <f t="shared" ref="C61:V61" si="5">SUM(C57:C60)</f>
        <v>0</v>
      </c>
      <c r="D61" s="16">
        <f t="shared" si="5"/>
        <v>9.6</v>
      </c>
      <c r="E61" s="16">
        <f t="shared" si="5"/>
        <v>25.3</v>
      </c>
      <c r="F61" s="16">
        <f t="shared" si="5"/>
        <v>528</v>
      </c>
      <c r="G61" s="16">
        <f t="shared" si="5"/>
        <v>25.4</v>
      </c>
      <c r="H61" s="16">
        <f t="shared" si="5"/>
        <v>426.9</v>
      </c>
      <c r="I61" s="16">
        <f t="shared" si="5"/>
        <v>42.300000000000004</v>
      </c>
      <c r="J61" s="16">
        <f t="shared" si="5"/>
        <v>621.90000000000009</v>
      </c>
      <c r="K61" s="16">
        <f t="shared" si="5"/>
        <v>42</v>
      </c>
      <c r="L61" s="16">
        <f t="shared" si="5"/>
        <v>1860.9</v>
      </c>
      <c r="M61" s="16">
        <f t="shared" si="5"/>
        <v>164.2</v>
      </c>
      <c r="N61" s="16">
        <f t="shared" si="5"/>
        <v>625.4</v>
      </c>
      <c r="O61" s="16">
        <f t="shared" si="5"/>
        <v>11.899999999999999</v>
      </c>
      <c r="P61" s="16">
        <f t="shared" si="5"/>
        <v>82.3</v>
      </c>
      <c r="Q61" s="16">
        <f t="shared" si="5"/>
        <v>0</v>
      </c>
      <c r="R61" s="16">
        <f t="shared" si="5"/>
        <v>181.7</v>
      </c>
      <c r="S61" s="16">
        <f t="shared" si="5"/>
        <v>0</v>
      </c>
      <c r="T61" s="16">
        <f t="shared" si="5"/>
        <v>381.2</v>
      </c>
      <c r="U61" s="16">
        <f t="shared" si="5"/>
        <v>0</v>
      </c>
      <c r="V61" s="16">
        <f t="shared" si="5"/>
        <v>60.6</v>
      </c>
      <c r="W61" s="9">
        <f>C61+E61+G61+I61+K61+M61+O61+Q61+S61+U61</f>
        <v>311.09999999999997</v>
      </c>
      <c r="X61" s="9">
        <f>D61+F61+H61+J61+L61+N61+P61+R61+T61+V61</f>
        <v>4778.5</v>
      </c>
      <c r="Y61" s="17">
        <f>SUM(C61:V61)</f>
        <v>5089.5999999999995</v>
      </c>
      <c r="Z61" s="18">
        <v>9</v>
      </c>
      <c r="AA61" s="27" t="s">
        <v>103</v>
      </c>
      <c r="AB61" s="58">
        <f>AB60+AC60-AB56</f>
        <v>135.6888000000001</v>
      </c>
      <c r="AC61" s="58"/>
      <c r="AD61" s="25" t="s">
        <v>88</v>
      </c>
      <c r="AE61" s="25" t="s">
        <v>88</v>
      </c>
      <c r="AF61" s="19"/>
      <c r="AG61" s="19"/>
      <c r="AH61" s="19"/>
      <c r="AI61" s="19"/>
      <c r="AJ61" s="19"/>
      <c r="AK61" s="58">
        <f>AK58-AF56</f>
        <v>323.68880000000013</v>
      </c>
      <c r="AL61" s="58"/>
      <c r="AR61" s="25" t="s">
        <v>88</v>
      </c>
      <c r="AS61" s="25" t="s">
        <v>88</v>
      </c>
      <c r="AT61" s="19"/>
      <c r="AU61" s="19"/>
      <c r="AV61" s="19"/>
      <c r="AW61" s="20"/>
      <c r="AX61" s="20"/>
      <c r="AY61" s="23"/>
      <c r="AZ61" s="26"/>
    </row>
    <row r="62" spans="1:52" customFormat="1" ht="15" x14ac:dyDescent="0.25"/>
    <row r="63" spans="1:52" customFormat="1" ht="15" x14ac:dyDescent="0.25"/>
    <row r="64" spans="1:52" s="1" customFormat="1" x14ac:dyDescent="0.35">
      <c r="B64" s="1" t="s">
        <v>91</v>
      </c>
      <c r="C64" s="1" t="s">
        <v>39</v>
      </c>
      <c r="D64" s="1" t="s">
        <v>40</v>
      </c>
      <c r="E64" s="1" t="s">
        <v>41</v>
      </c>
      <c r="F64" s="1" t="s">
        <v>79</v>
      </c>
      <c r="G64" s="1" t="s">
        <v>42</v>
      </c>
      <c r="H64" s="1" t="s">
        <v>43</v>
      </c>
      <c r="I64" s="1" t="s">
        <v>44</v>
      </c>
      <c r="J64" s="1" t="s">
        <v>45</v>
      </c>
      <c r="K64" s="1" t="s">
        <v>46</v>
      </c>
      <c r="L64" s="1" t="s">
        <v>47</v>
      </c>
      <c r="M64" s="1" t="s">
        <v>48</v>
      </c>
      <c r="N64" s="1" t="s">
        <v>49</v>
      </c>
      <c r="O64" s="1" t="s">
        <v>50</v>
      </c>
      <c r="P64" s="1" t="s">
        <v>51</v>
      </c>
      <c r="Q64" s="1" t="s">
        <v>52</v>
      </c>
      <c r="R64" s="1" t="s">
        <v>53</v>
      </c>
      <c r="S64" s="1" t="s">
        <v>54</v>
      </c>
      <c r="T64" s="1" t="s">
        <v>55</v>
      </c>
      <c r="U64" s="1" t="s">
        <v>56</v>
      </c>
      <c r="V64" s="1" t="s">
        <v>57</v>
      </c>
      <c r="W64" s="1" t="s">
        <v>58</v>
      </c>
      <c r="X64" s="1" t="s">
        <v>59</v>
      </c>
      <c r="Y64" s="2" t="s">
        <v>60</v>
      </c>
      <c r="AA64" s="1" t="s">
        <v>92</v>
      </c>
      <c r="AB64" s="1" t="s">
        <v>37</v>
      </c>
      <c r="AC64" s="1" t="s">
        <v>38</v>
      </c>
      <c r="AD64" s="1" t="s">
        <v>61</v>
      </c>
      <c r="AE64" s="1" t="s">
        <v>62</v>
      </c>
      <c r="AF64" s="1" t="s">
        <v>63</v>
      </c>
      <c r="AG64" s="1" t="s">
        <v>64</v>
      </c>
      <c r="AH64" s="1" t="s">
        <v>65</v>
      </c>
      <c r="AI64" s="1" t="s">
        <v>80</v>
      </c>
      <c r="AJ64" s="1" t="s">
        <v>66</v>
      </c>
      <c r="AK64" s="1" t="s">
        <v>67</v>
      </c>
      <c r="AL64" s="1" t="s">
        <v>95</v>
      </c>
      <c r="AM64" s="1" t="s">
        <v>68</v>
      </c>
      <c r="AN64" s="1" t="s">
        <v>69</v>
      </c>
      <c r="AO64" s="1" t="s">
        <v>70</v>
      </c>
      <c r="AP64" s="1" t="s">
        <v>71</v>
      </c>
      <c r="AQ64" s="1" t="s">
        <v>72</v>
      </c>
      <c r="AR64" s="1" t="s">
        <v>73</v>
      </c>
      <c r="AS64" s="1" t="s">
        <v>96</v>
      </c>
      <c r="AT64" s="1" t="s">
        <v>74</v>
      </c>
      <c r="AU64" s="1" t="s">
        <v>75</v>
      </c>
      <c r="AV64" s="1" t="s">
        <v>84</v>
      </c>
      <c r="AW64" s="1" t="s">
        <v>85</v>
      </c>
      <c r="AX64" s="1" t="s">
        <v>86</v>
      </c>
      <c r="AY64" s="1" t="s">
        <v>87</v>
      </c>
      <c r="AZ64" s="1" t="s">
        <v>97</v>
      </c>
    </row>
    <row r="65" spans="1:52" ht="41.25" customHeight="1" x14ac:dyDescent="0.35">
      <c r="A65" s="1">
        <v>1</v>
      </c>
      <c r="B65" s="39" t="str">
        <f>AA65</f>
        <v>LU: N515
BGC: ICHdw
BEO: H NDT: 3</v>
      </c>
      <c r="C65" s="42" t="s">
        <v>3</v>
      </c>
      <c r="D65" s="42"/>
      <c r="E65" s="42" t="s">
        <v>4</v>
      </c>
      <c r="F65" s="42"/>
      <c r="G65" s="42" t="s">
        <v>5</v>
      </c>
      <c r="H65" s="42"/>
      <c r="I65" s="42" t="s">
        <v>6</v>
      </c>
      <c r="J65" s="42"/>
      <c r="K65" s="42" t="s">
        <v>7</v>
      </c>
      <c r="L65" s="42"/>
      <c r="M65" s="42" t="s">
        <v>8</v>
      </c>
      <c r="N65" s="42"/>
      <c r="O65" s="42" t="s">
        <v>9</v>
      </c>
      <c r="P65" s="42"/>
      <c r="Q65" s="42" t="s">
        <v>10</v>
      </c>
      <c r="R65" s="42"/>
      <c r="S65" s="42" t="s">
        <v>11</v>
      </c>
      <c r="T65" s="42"/>
      <c r="U65" s="42" t="s">
        <v>12</v>
      </c>
      <c r="V65" s="42"/>
      <c r="W65" s="46" t="s">
        <v>101</v>
      </c>
      <c r="X65" s="46"/>
      <c r="Y65" s="46"/>
      <c r="Z65" s="1">
        <v>1</v>
      </c>
      <c r="AA65" s="27" t="s">
        <v>90</v>
      </c>
      <c r="AB65" s="45" t="s">
        <v>108</v>
      </c>
      <c r="AC65" s="42"/>
      <c r="AD65" s="45" t="s">
        <v>109</v>
      </c>
      <c r="AE65" s="45"/>
      <c r="AF65" s="45" t="s">
        <v>110</v>
      </c>
      <c r="AG65" s="42"/>
      <c r="AH65" s="42"/>
      <c r="AI65" s="42"/>
      <c r="AJ65" s="42"/>
      <c r="AK65" s="42"/>
      <c r="AL65" s="42"/>
      <c r="AM65" s="45" t="s">
        <v>111</v>
      </c>
      <c r="AN65" s="42"/>
      <c r="AO65" s="42"/>
      <c r="AP65" s="42"/>
      <c r="AQ65" s="42"/>
      <c r="AR65" s="42"/>
      <c r="AS65" s="42"/>
      <c r="AT65" s="45" t="s">
        <v>112</v>
      </c>
      <c r="AU65" s="42"/>
      <c r="AV65" s="42"/>
      <c r="AW65" s="42"/>
      <c r="AX65" s="42"/>
      <c r="AY65" s="42"/>
      <c r="AZ65" s="42"/>
    </row>
    <row r="66" spans="1:52" x14ac:dyDescent="0.35">
      <c r="A66" s="1">
        <v>2</v>
      </c>
      <c r="B66" s="40"/>
      <c r="C66" s="42" t="s">
        <v>35</v>
      </c>
      <c r="D66" s="42"/>
      <c r="E66" s="42" t="s">
        <v>35</v>
      </c>
      <c r="F66" s="42"/>
      <c r="G66" s="42" t="s">
        <v>36</v>
      </c>
      <c r="H66" s="42"/>
      <c r="I66" s="42" t="s">
        <v>36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6"/>
      <c r="X66" s="46"/>
      <c r="Y66" s="46"/>
      <c r="Z66" s="1">
        <v>2</v>
      </c>
      <c r="AA66" s="31" t="s">
        <v>23</v>
      </c>
      <c r="AB66" s="44" t="s">
        <v>83</v>
      </c>
      <c r="AC66" s="44"/>
      <c r="AD66" s="44" t="s">
        <v>83</v>
      </c>
      <c r="AE66" s="44"/>
      <c r="AF66" s="44" t="s">
        <v>29</v>
      </c>
      <c r="AG66" s="44"/>
      <c r="AH66" s="44"/>
      <c r="AI66" s="44"/>
      <c r="AJ66" s="44"/>
      <c r="AK66" s="44"/>
      <c r="AL66" s="44"/>
      <c r="AM66" s="44" t="s">
        <v>25</v>
      </c>
      <c r="AN66" s="44"/>
      <c r="AO66" s="44"/>
      <c r="AP66" s="44"/>
      <c r="AQ66" s="44"/>
      <c r="AR66" s="44"/>
      <c r="AS66" s="44"/>
      <c r="AT66" s="44" t="s">
        <v>24</v>
      </c>
      <c r="AU66" s="44"/>
      <c r="AV66" s="44"/>
      <c r="AW66" s="44"/>
      <c r="AX66" s="44"/>
      <c r="AY66" s="44"/>
      <c r="AZ66" s="44"/>
    </row>
    <row r="67" spans="1:52" x14ac:dyDescent="0.35">
      <c r="A67" s="1">
        <v>3</v>
      </c>
      <c r="B67" s="41"/>
      <c r="C67" s="43" t="s">
        <v>1</v>
      </c>
      <c r="D67" s="43"/>
      <c r="E67" s="43" t="s">
        <v>2</v>
      </c>
      <c r="F67" s="43"/>
      <c r="G67" s="43" t="s">
        <v>13</v>
      </c>
      <c r="H67" s="43"/>
      <c r="I67" s="43" t="s">
        <v>14</v>
      </c>
      <c r="J67" s="43"/>
      <c r="K67" s="43" t="s">
        <v>15</v>
      </c>
      <c r="L67" s="43"/>
      <c r="M67" s="43" t="s">
        <v>16</v>
      </c>
      <c r="N67" s="43"/>
      <c r="O67" s="43" t="s">
        <v>17</v>
      </c>
      <c r="P67" s="43"/>
      <c r="Q67" s="43" t="s">
        <v>18</v>
      </c>
      <c r="R67" s="43"/>
      <c r="S67" s="43" t="s">
        <v>19</v>
      </c>
      <c r="T67" s="43"/>
      <c r="U67" s="47" t="s">
        <v>22</v>
      </c>
      <c r="V67" s="43"/>
      <c r="W67" s="46"/>
      <c r="X67" s="46"/>
      <c r="Y67" s="46"/>
      <c r="Z67" s="1">
        <v>3</v>
      </c>
      <c r="AA67" s="4" t="s">
        <v>20</v>
      </c>
      <c r="AB67" s="60">
        <f>AF67</f>
        <v>21</v>
      </c>
      <c r="AC67" s="60"/>
      <c r="AD67" s="48">
        <f>AM67</f>
        <v>34</v>
      </c>
      <c r="AE67" s="48"/>
      <c r="AF67" s="60">
        <v>21</v>
      </c>
      <c r="AG67" s="60"/>
      <c r="AH67" s="60"/>
      <c r="AI67" s="60"/>
      <c r="AJ67" s="60"/>
      <c r="AK67" s="60"/>
      <c r="AL67" s="60"/>
      <c r="AM67" s="48">
        <v>34</v>
      </c>
      <c r="AN67" s="48"/>
      <c r="AO67" s="48"/>
      <c r="AP67" s="48"/>
      <c r="AQ67" s="48"/>
      <c r="AR67" s="48"/>
      <c r="AS67" s="48"/>
      <c r="AT67" s="49">
        <f>AM67-AF67</f>
        <v>13</v>
      </c>
      <c r="AU67" s="49"/>
      <c r="AV67" s="49"/>
      <c r="AW67" s="49"/>
      <c r="AX67" s="49"/>
      <c r="AY67" s="49"/>
      <c r="AZ67" s="49"/>
    </row>
    <row r="68" spans="1:52" x14ac:dyDescent="0.35">
      <c r="A68" s="1">
        <v>4</v>
      </c>
      <c r="B68" s="28" t="s">
        <v>98</v>
      </c>
      <c r="C68" s="5" t="s">
        <v>100</v>
      </c>
      <c r="D68" s="5" t="s">
        <v>21</v>
      </c>
      <c r="E68" s="5" t="s">
        <v>100</v>
      </c>
      <c r="F68" s="5" t="s">
        <v>21</v>
      </c>
      <c r="G68" s="5" t="s">
        <v>100</v>
      </c>
      <c r="H68" s="5" t="s">
        <v>21</v>
      </c>
      <c r="I68" s="5" t="s">
        <v>100</v>
      </c>
      <c r="J68" s="5" t="s">
        <v>21</v>
      </c>
      <c r="K68" s="5" t="s">
        <v>100</v>
      </c>
      <c r="L68" s="5" t="s">
        <v>21</v>
      </c>
      <c r="M68" s="5" t="s">
        <v>100</v>
      </c>
      <c r="N68" s="5" t="s">
        <v>21</v>
      </c>
      <c r="O68" s="5" t="s">
        <v>100</v>
      </c>
      <c r="P68" s="5" t="s">
        <v>21</v>
      </c>
      <c r="Q68" s="5" t="s">
        <v>100</v>
      </c>
      <c r="R68" s="5" t="s">
        <v>21</v>
      </c>
      <c r="S68" s="5" t="s">
        <v>100</v>
      </c>
      <c r="T68" s="5" t="s">
        <v>21</v>
      </c>
      <c r="U68" s="5" t="s">
        <v>100</v>
      </c>
      <c r="V68" s="5" t="s">
        <v>21</v>
      </c>
      <c r="W68" s="5" t="s">
        <v>100</v>
      </c>
      <c r="X68" s="5" t="s">
        <v>21</v>
      </c>
      <c r="Y68" s="6" t="s">
        <v>32</v>
      </c>
      <c r="Z68" s="1">
        <v>4</v>
      </c>
      <c r="AA68" s="31" t="s">
        <v>30</v>
      </c>
      <c r="AB68" s="50">
        <f>Y73*AB67/100</f>
        <v>482.57999999999993</v>
      </c>
      <c r="AC68" s="50"/>
      <c r="AD68" s="50">
        <f>AM68</f>
        <v>781.31999999999982</v>
      </c>
      <c r="AE68" s="50"/>
      <c r="AF68" s="50">
        <f>Y73*AB67/100</f>
        <v>482.57999999999993</v>
      </c>
      <c r="AG68" s="50"/>
      <c r="AH68" s="50"/>
      <c r="AI68" s="50"/>
      <c r="AJ68" s="50"/>
      <c r="AK68" s="50"/>
      <c r="AL68" s="50"/>
      <c r="AM68" s="50">
        <f>$Y73*AM67/100</f>
        <v>781.31999999999982</v>
      </c>
      <c r="AN68" s="50"/>
      <c r="AO68" s="50"/>
      <c r="AP68" s="50"/>
      <c r="AQ68" s="50"/>
      <c r="AR68" s="50"/>
      <c r="AS68" s="50"/>
      <c r="AT68" s="51">
        <f>$Y73*AT67/100</f>
        <v>298.73999999999995</v>
      </c>
      <c r="AU68" s="51"/>
      <c r="AV68" s="51"/>
      <c r="AW68" s="51"/>
      <c r="AX68" s="51"/>
      <c r="AY68" s="51"/>
      <c r="AZ68" s="51"/>
    </row>
    <row r="69" spans="1:52" x14ac:dyDescent="0.35">
      <c r="A69" s="1">
        <v>5</v>
      </c>
      <c r="B69" s="7" t="s">
        <v>0</v>
      </c>
      <c r="C69" s="8">
        <v>0</v>
      </c>
      <c r="D69" s="8">
        <v>0</v>
      </c>
      <c r="E69" s="8">
        <v>369.1</v>
      </c>
      <c r="F69" s="8">
        <v>108.4</v>
      </c>
      <c r="G69" s="8">
        <v>62.1</v>
      </c>
      <c r="H69" s="8">
        <v>50.8</v>
      </c>
      <c r="I69" s="8">
        <v>20.6</v>
      </c>
      <c r="J69" s="8">
        <v>0.1</v>
      </c>
      <c r="K69" s="8">
        <v>3.5</v>
      </c>
      <c r="L69" s="8">
        <v>0.6</v>
      </c>
      <c r="M69" s="8">
        <v>0.6</v>
      </c>
      <c r="N69" s="8">
        <v>0</v>
      </c>
      <c r="O69" s="8">
        <v>0.6</v>
      </c>
      <c r="P69" s="8">
        <v>0</v>
      </c>
      <c r="Q69" s="8">
        <v>11.2</v>
      </c>
      <c r="R69" s="8">
        <v>0</v>
      </c>
      <c r="S69" s="8">
        <v>0</v>
      </c>
      <c r="T69" s="8">
        <v>0</v>
      </c>
      <c r="U69" s="8">
        <v>9.8000000000000007</v>
      </c>
      <c r="V69" s="8">
        <v>0</v>
      </c>
      <c r="W69" s="9">
        <f>C69+E69+G69+I69+K69+M69+O69+Q69+S69+U69</f>
        <v>477.50000000000011</v>
      </c>
      <c r="X69" s="9">
        <f>D69+F69+H69+J69+L69+N69+P69+R69+T69+V69</f>
        <v>159.89999999999998</v>
      </c>
      <c r="Y69" s="10">
        <f>SUM(C69:V69)</f>
        <v>637.40000000000009</v>
      </c>
      <c r="Z69" s="1">
        <v>5</v>
      </c>
      <c r="AA69" s="62" t="s">
        <v>31</v>
      </c>
      <c r="AB69" s="52" t="s">
        <v>34</v>
      </c>
      <c r="AC69" s="52"/>
      <c r="AD69" s="52" t="s">
        <v>32</v>
      </c>
      <c r="AE69" s="52"/>
      <c r="AF69" s="52" t="s">
        <v>34</v>
      </c>
      <c r="AG69" s="52"/>
      <c r="AH69" s="52" t="s">
        <v>33</v>
      </c>
      <c r="AI69" s="52"/>
      <c r="AJ69" s="29" t="s">
        <v>94</v>
      </c>
      <c r="AK69" s="52" t="s">
        <v>32</v>
      </c>
      <c r="AL69" s="52"/>
      <c r="AM69" s="52" t="s">
        <v>34</v>
      </c>
      <c r="AN69" s="52"/>
      <c r="AO69" s="52" t="s">
        <v>33</v>
      </c>
      <c r="AP69" s="52"/>
      <c r="AQ69" s="29" t="s">
        <v>94</v>
      </c>
      <c r="AR69" s="52" t="s">
        <v>32</v>
      </c>
      <c r="AS69" s="52"/>
      <c r="AT69" s="52" t="s">
        <v>34</v>
      </c>
      <c r="AU69" s="52"/>
      <c r="AV69" s="52" t="s">
        <v>33</v>
      </c>
      <c r="AW69" s="52"/>
      <c r="AX69" s="29" t="s">
        <v>94</v>
      </c>
      <c r="AY69" s="52" t="s">
        <v>32</v>
      </c>
      <c r="AZ69" s="52"/>
    </row>
    <row r="70" spans="1:52" ht="16.5" customHeight="1" x14ac:dyDescent="0.35">
      <c r="A70" s="1">
        <v>6</v>
      </c>
      <c r="B70" s="4" t="s">
        <v>26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9">
        <f t="shared" ref="W70:X72" si="6">C70+E70+G70+I70+K70+M70+O70+Q70+S70+U70</f>
        <v>0</v>
      </c>
      <c r="X70" s="9">
        <f t="shared" si="6"/>
        <v>0</v>
      </c>
      <c r="Y70" s="10">
        <f>SUM(C70:V70)</f>
        <v>0</v>
      </c>
      <c r="Z70" s="1">
        <v>6</v>
      </c>
      <c r="AA70" s="62"/>
      <c r="AB70" s="54">
        <f>Y69</f>
        <v>637.40000000000009</v>
      </c>
      <c r="AC70" s="54"/>
      <c r="AD70" s="54">
        <f>AB70+AO70+AQ70</f>
        <v>1678.8000000000002</v>
      </c>
      <c r="AE70" s="54"/>
      <c r="AF70" s="91">
        <f>SUM(C69:F69)</f>
        <v>477.5</v>
      </c>
      <c r="AG70" s="92"/>
      <c r="AH70" s="54">
        <f>SUM(AH72:AI72)</f>
        <v>749.2</v>
      </c>
      <c r="AI70" s="54"/>
      <c r="AJ70" s="30">
        <f>SUM(C70:F70)</f>
        <v>0</v>
      </c>
      <c r="AK70" s="54">
        <f>AF70+AH70+AJ70</f>
        <v>1226.7</v>
      </c>
      <c r="AL70" s="54"/>
      <c r="AM70" s="59">
        <f>SUM(AM72:AN72)</f>
        <v>611.1</v>
      </c>
      <c r="AN70" s="59"/>
      <c r="AO70" s="54">
        <f>SUM(AO72:AP72)</f>
        <v>1041.4000000000001</v>
      </c>
      <c r="AP70" s="54"/>
      <c r="AQ70" s="30">
        <f>AJ70+AX70</f>
        <v>0</v>
      </c>
      <c r="AR70" s="54">
        <f>AM70+AO70+AQ70</f>
        <v>1652.5</v>
      </c>
      <c r="AS70" s="54"/>
      <c r="AT70" s="59">
        <f>SUM(G69:J69)</f>
        <v>133.6</v>
      </c>
      <c r="AU70" s="59"/>
      <c r="AV70" s="54">
        <f>SUM(AV72:AW72)</f>
        <v>292.2</v>
      </c>
      <c r="AW70" s="54"/>
      <c r="AX70" s="30">
        <f>SUM(G70:J70)</f>
        <v>0</v>
      </c>
      <c r="AY70" s="54">
        <f>AT70+AV70</f>
        <v>425.79999999999995</v>
      </c>
      <c r="AZ70" s="54"/>
    </row>
    <row r="71" spans="1:52" ht="15.75" customHeight="1" x14ac:dyDescent="0.35">
      <c r="A71" s="1">
        <v>7</v>
      </c>
      <c r="B71" s="12" t="s">
        <v>28</v>
      </c>
      <c r="C71" s="8">
        <v>0</v>
      </c>
      <c r="D71" s="8">
        <v>0</v>
      </c>
      <c r="E71" s="8">
        <v>42</v>
      </c>
      <c r="F71" s="8">
        <v>98.5</v>
      </c>
      <c r="G71" s="8">
        <v>46.5</v>
      </c>
      <c r="H71" s="8">
        <v>48.6</v>
      </c>
      <c r="I71" s="8">
        <v>23.7</v>
      </c>
      <c r="J71" s="8">
        <v>20.399999999999999</v>
      </c>
      <c r="K71" s="8">
        <v>12.6</v>
      </c>
      <c r="L71" s="8">
        <v>5.5</v>
      </c>
      <c r="M71" s="8">
        <v>0</v>
      </c>
      <c r="N71" s="8">
        <v>0</v>
      </c>
      <c r="O71" s="8">
        <v>0</v>
      </c>
      <c r="P71" s="8">
        <v>10.1</v>
      </c>
      <c r="Q71" s="8">
        <v>9</v>
      </c>
      <c r="R71" s="8">
        <v>0</v>
      </c>
      <c r="S71" s="8">
        <v>15.1</v>
      </c>
      <c r="T71" s="8">
        <v>1.2</v>
      </c>
      <c r="U71" s="8">
        <v>1.4</v>
      </c>
      <c r="V71" s="8">
        <v>0.3</v>
      </c>
      <c r="W71" s="9">
        <f t="shared" si="6"/>
        <v>150.30000000000001</v>
      </c>
      <c r="X71" s="9">
        <f t="shared" si="6"/>
        <v>184.6</v>
      </c>
      <c r="Y71" s="10">
        <f>SUM(C71:V71)</f>
        <v>334.90000000000003</v>
      </c>
      <c r="Z71" s="1">
        <v>7</v>
      </c>
      <c r="AA71" s="56" t="s">
        <v>102</v>
      </c>
      <c r="AB71" s="13" t="s">
        <v>100</v>
      </c>
      <c r="AC71" s="13" t="s">
        <v>21</v>
      </c>
      <c r="AD71" s="35" t="s">
        <v>104</v>
      </c>
      <c r="AE71" s="13" t="s">
        <v>21</v>
      </c>
      <c r="AF71" s="13" t="s">
        <v>100</v>
      </c>
      <c r="AG71" s="13" t="s">
        <v>21</v>
      </c>
      <c r="AH71" s="13" t="s">
        <v>100</v>
      </c>
      <c r="AI71" s="13" t="s">
        <v>21</v>
      </c>
      <c r="AJ71" s="13" t="s">
        <v>99</v>
      </c>
      <c r="AK71" s="13" t="s">
        <v>100</v>
      </c>
      <c r="AL71" s="13" t="s">
        <v>21</v>
      </c>
      <c r="AM71" s="13" t="s">
        <v>100</v>
      </c>
      <c r="AN71" s="13" t="s">
        <v>21</v>
      </c>
      <c r="AO71" s="13" t="s">
        <v>100</v>
      </c>
      <c r="AP71" s="13" t="s">
        <v>21</v>
      </c>
      <c r="AQ71" s="13" t="s">
        <v>99</v>
      </c>
      <c r="AR71" s="13" t="s">
        <v>100</v>
      </c>
      <c r="AS71" s="13" t="s">
        <v>21</v>
      </c>
      <c r="AT71" s="13" t="s">
        <v>100</v>
      </c>
      <c r="AU71" s="13" t="s">
        <v>21</v>
      </c>
      <c r="AV71" s="13" t="s">
        <v>100</v>
      </c>
      <c r="AW71" s="13" t="s">
        <v>21</v>
      </c>
      <c r="AX71" s="13" t="s">
        <v>99</v>
      </c>
      <c r="AY71" s="13" t="s">
        <v>100</v>
      </c>
      <c r="AZ71" s="13" t="s">
        <v>21</v>
      </c>
    </row>
    <row r="72" spans="1:52" ht="16.5" customHeight="1" x14ac:dyDescent="0.35">
      <c r="A72" s="1">
        <v>8</v>
      </c>
      <c r="B72" s="14" t="s">
        <v>27</v>
      </c>
      <c r="C72" s="11">
        <v>0</v>
      </c>
      <c r="D72" s="11">
        <v>0</v>
      </c>
      <c r="E72" s="11">
        <v>278.7</v>
      </c>
      <c r="F72" s="11">
        <v>330</v>
      </c>
      <c r="G72" s="11">
        <v>74.099999999999994</v>
      </c>
      <c r="H72" s="11">
        <v>39.4</v>
      </c>
      <c r="I72" s="11">
        <v>20.8</v>
      </c>
      <c r="J72" s="11">
        <v>18.7</v>
      </c>
      <c r="K72" s="11">
        <v>22.5</v>
      </c>
      <c r="L72" s="11">
        <v>10.199999999999999</v>
      </c>
      <c r="M72" s="11">
        <v>34.799999999999997</v>
      </c>
      <c r="N72" s="11">
        <v>0</v>
      </c>
      <c r="O72" s="11">
        <v>19.5</v>
      </c>
      <c r="P72" s="11">
        <v>1.3</v>
      </c>
      <c r="Q72" s="11">
        <v>261.7</v>
      </c>
      <c r="R72" s="11">
        <v>48.5</v>
      </c>
      <c r="S72" s="11">
        <v>51.3</v>
      </c>
      <c r="T72" s="11">
        <v>18.5</v>
      </c>
      <c r="U72" s="11">
        <v>40.799999999999997</v>
      </c>
      <c r="V72" s="11">
        <v>54.9</v>
      </c>
      <c r="W72" s="9">
        <f t="shared" si="6"/>
        <v>804.19999999999982</v>
      </c>
      <c r="X72" s="9">
        <f t="shared" si="6"/>
        <v>521.5</v>
      </c>
      <c r="Y72" s="10">
        <f>SUM(C72:V72)</f>
        <v>1325.7</v>
      </c>
      <c r="Z72" s="1">
        <v>8</v>
      </c>
      <c r="AA72" s="57"/>
      <c r="AB72" s="13">
        <f>W69</f>
        <v>477.50000000000011</v>
      </c>
      <c r="AC72" s="13">
        <f>X69</f>
        <v>159.89999999999998</v>
      </c>
      <c r="AD72" s="35">
        <f>AB70+AO72+AQ72</f>
        <v>1123.2</v>
      </c>
      <c r="AE72" s="13">
        <f>AP72</f>
        <v>555.6</v>
      </c>
      <c r="AF72" s="13">
        <f>C69+E69</f>
        <v>369.1</v>
      </c>
      <c r="AG72" s="13">
        <f>D69+F69</f>
        <v>108.4</v>
      </c>
      <c r="AH72" s="13">
        <f>SUM(C71:C72)+SUM(E71:E72)</f>
        <v>320.7</v>
      </c>
      <c r="AI72" s="13">
        <f>SUM(D71:D72)+SUM(F71:F72)</f>
        <v>428.5</v>
      </c>
      <c r="AJ72" s="13">
        <f>AJ70</f>
        <v>0</v>
      </c>
      <c r="AK72" s="13">
        <f>AF72+AH72+AJ70</f>
        <v>689.8</v>
      </c>
      <c r="AL72" s="13">
        <f>AG72+AI72</f>
        <v>536.9</v>
      </c>
      <c r="AM72" s="13">
        <f>AF72+AT72</f>
        <v>451.8</v>
      </c>
      <c r="AN72" s="13">
        <f>AG72+AU72</f>
        <v>159.30000000000001</v>
      </c>
      <c r="AO72" s="13">
        <f>AH72+AV72</f>
        <v>485.79999999999995</v>
      </c>
      <c r="AP72" s="13">
        <f>AI72+AW72</f>
        <v>555.6</v>
      </c>
      <c r="AQ72" s="13">
        <f>AQ70</f>
        <v>0</v>
      </c>
      <c r="AR72" s="13">
        <f>AM72+AO72+AQ72</f>
        <v>937.59999999999991</v>
      </c>
      <c r="AS72" s="13">
        <f>AN72+AP72</f>
        <v>714.90000000000009</v>
      </c>
      <c r="AT72" s="13">
        <f>G69+I69</f>
        <v>82.7</v>
      </c>
      <c r="AU72" s="13">
        <f>H69+J69</f>
        <v>50.9</v>
      </c>
      <c r="AV72" s="13">
        <f>SUM(G71:G72)+SUM(I71:I72)</f>
        <v>165.1</v>
      </c>
      <c r="AW72" s="13">
        <f>SUM(H71:H72)+SUM(J71:J72)</f>
        <v>127.1</v>
      </c>
      <c r="AX72" s="13">
        <f>AX70</f>
        <v>0</v>
      </c>
      <c r="AY72" s="13">
        <f>AT72+AV72+AX70</f>
        <v>247.8</v>
      </c>
      <c r="AZ72" s="13">
        <f>AU72+AW72</f>
        <v>178</v>
      </c>
    </row>
    <row r="73" spans="1:52" ht="25.5" x14ac:dyDescent="0.35">
      <c r="A73" s="1">
        <v>9</v>
      </c>
      <c r="B73" s="15" t="s">
        <v>93</v>
      </c>
      <c r="C73" s="16">
        <f t="shared" ref="C73:V73" si="7">SUM(C69:C72)</f>
        <v>0</v>
      </c>
      <c r="D73" s="16">
        <f t="shared" si="7"/>
        <v>0</v>
      </c>
      <c r="E73" s="16">
        <f t="shared" si="7"/>
        <v>689.8</v>
      </c>
      <c r="F73" s="16">
        <f t="shared" si="7"/>
        <v>536.9</v>
      </c>
      <c r="G73" s="16">
        <f t="shared" si="7"/>
        <v>182.7</v>
      </c>
      <c r="H73" s="16">
        <f t="shared" si="7"/>
        <v>138.80000000000001</v>
      </c>
      <c r="I73" s="16">
        <f t="shared" si="7"/>
        <v>65.099999999999994</v>
      </c>
      <c r="J73" s="16">
        <f t="shared" si="7"/>
        <v>39.200000000000003</v>
      </c>
      <c r="K73" s="16">
        <f t="shared" si="7"/>
        <v>38.6</v>
      </c>
      <c r="L73" s="16">
        <f t="shared" si="7"/>
        <v>16.299999999999997</v>
      </c>
      <c r="M73" s="16">
        <f t="shared" si="7"/>
        <v>35.4</v>
      </c>
      <c r="N73" s="16">
        <f t="shared" si="7"/>
        <v>0</v>
      </c>
      <c r="O73" s="16">
        <f t="shared" si="7"/>
        <v>20.100000000000001</v>
      </c>
      <c r="P73" s="16">
        <f t="shared" si="7"/>
        <v>11.4</v>
      </c>
      <c r="Q73" s="16">
        <f t="shared" si="7"/>
        <v>281.89999999999998</v>
      </c>
      <c r="R73" s="16">
        <f t="shared" si="7"/>
        <v>48.5</v>
      </c>
      <c r="S73" s="16">
        <f t="shared" si="7"/>
        <v>66.399999999999991</v>
      </c>
      <c r="T73" s="16">
        <f t="shared" si="7"/>
        <v>19.7</v>
      </c>
      <c r="U73" s="16">
        <f t="shared" si="7"/>
        <v>52</v>
      </c>
      <c r="V73" s="16">
        <f t="shared" si="7"/>
        <v>55.199999999999996</v>
      </c>
      <c r="W73" s="9">
        <f>C73+E73+G73+I73+K73+M73+O73+Q73+S73+U73</f>
        <v>1432</v>
      </c>
      <c r="X73" s="9">
        <f>D73+F73+H73+J73+L73+N73+P73+R73+T73+V73</f>
        <v>866.00000000000011</v>
      </c>
      <c r="Y73" s="17">
        <f>SUM(C73:V73)</f>
        <v>2297.9999999999995</v>
      </c>
      <c r="Z73" s="18">
        <v>9</v>
      </c>
      <c r="AA73" s="27" t="s">
        <v>103</v>
      </c>
      <c r="AB73" s="58">
        <f>AB72+AC72-AB68</f>
        <v>154.82000000000016</v>
      </c>
      <c r="AC73" s="58"/>
      <c r="AD73" s="34">
        <f>AD72-AD68</f>
        <v>341.88000000000022</v>
      </c>
      <c r="AE73" s="34">
        <f>IF(AD73&gt;0,AE72,((AE72)+AD73))</f>
        <v>555.6</v>
      </c>
      <c r="AF73" s="19"/>
      <c r="AG73" s="19"/>
      <c r="AH73" s="19"/>
      <c r="AI73" s="19"/>
      <c r="AJ73" s="19"/>
      <c r="AK73" s="58">
        <f>AK70-AF68</f>
        <v>744.12000000000012</v>
      </c>
      <c r="AL73" s="58"/>
      <c r="AR73" s="34">
        <f>AR72-AM68</f>
        <v>156.28000000000009</v>
      </c>
      <c r="AS73" s="34">
        <f>IF(AR73&gt;0,AS72,AS72+AR73)</f>
        <v>714.90000000000009</v>
      </c>
      <c r="AT73" s="19"/>
      <c r="AU73" s="19"/>
      <c r="AV73" s="19"/>
      <c r="AW73" s="20"/>
      <c r="AX73" s="20"/>
      <c r="AY73" s="23"/>
      <c r="AZ73" s="26"/>
    </row>
    <row r="74" spans="1:52" ht="15" x14ac:dyDescent="0.25">
      <c r="A74" s="3"/>
      <c r="I74" s="19"/>
      <c r="J74" s="19"/>
      <c r="Y74" s="3"/>
      <c r="AE74" s="19"/>
    </row>
    <row r="76" spans="1:52" s="1" customFormat="1" x14ac:dyDescent="0.35">
      <c r="B76" s="1" t="s">
        <v>91</v>
      </c>
      <c r="C76" s="1" t="s">
        <v>39</v>
      </c>
      <c r="D76" s="1" t="s">
        <v>40</v>
      </c>
      <c r="E76" s="1" t="s">
        <v>41</v>
      </c>
      <c r="F76" s="1" t="s">
        <v>79</v>
      </c>
      <c r="G76" s="1" t="s">
        <v>42</v>
      </c>
      <c r="H76" s="1" t="s">
        <v>43</v>
      </c>
      <c r="I76" s="1" t="s">
        <v>44</v>
      </c>
      <c r="J76" s="1" t="s">
        <v>45</v>
      </c>
      <c r="K76" s="1" t="s">
        <v>46</v>
      </c>
      <c r="L76" s="1" t="s">
        <v>47</v>
      </c>
      <c r="M76" s="1" t="s">
        <v>48</v>
      </c>
      <c r="N76" s="1" t="s">
        <v>49</v>
      </c>
      <c r="O76" s="1" t="s">
        <v>50</v>
      </c>
      <c r="P76" s="1" t="s">
        <v>51</v>
      </c>
      <c r="Q76" s="1" t="s">
        <v>52</v>
      </c>
      <c r="R76" s="1" t="s">
        <v>53</v>
      </c>
      <c r="S76" s="1" t="s">
        <v>54</v>
      </c>
      <c r="T76" s="1" t="s">
        <v>55</v>
      </c>
      <c r="U76" s="1" t="s">
        <v>56</v>
      </c>
      <c r="V76" s="1" t="s">
        <v>57</v>
      </c>
      <c r="W76" s="1" t="s">
        <v>58</v>
      </c>
      <c r="X76" s="1" t="s">
        <v>59</v>
      </c>
      <c r="Y76" s="2" t="s">
        <v>60</v>
      </c>
      <c r="AA76" s="1" t="s">
        <v>92</v>
      </c>
      <c r="AB76" s="1" t="s">
        <v>37</v>
      </c>
      <c r="AC76" s="1" t="s">
        <v>38</v>
      </c>
      <c r="AD76" s="1" t="s">
        <v>61</v>
      </c>
      <c r="AE76" s="1" t="s">
        <v>62</v>
      </c>
      <c r="AF76" s="1" t="s">
        <v>63</v>
      </c>
      <c r="AG76" s="1" t="s">
        <v>64</v>
      </c>
      <c r="AH76" s="1" t="s">
        <v>65</v>
      </c>
      <c r="AI76" s="1" t="s">
        <v>80</v>
      </c>
      <c r="AJ76" s="1" t="s">
        <v>66</v>
      </c>
      <c r="AK76" s="1" t="s">
        <v>67</v>
      </c>
      <c r="AL76" s="1" t="s">
        <v>95</v>
      </c>
      <c r="AM76" s="1" t="s">
        <v>68</v>
      </c>
      <c r="AN76" s="1" t="s">
        <v>69</v>
      </c>
      <c r="AO76" s="1" t="s">
        <v>70</v>
      </c>
      <c r="AP76" s="1" t="s">
        <v>71</v>
      </c>
      <c r="AQ76" s="1" t="s">
        <v>72</v>
      </c>
      <c r="AR76" s="1" t="s">
        <v>73</v>
      </c>
      <c r="AS76" s="1" t="s">
        <v>96</v>
      </c>
      <c r="AT76" s="1" t="s">
        <v>74</v>
      </c>
      <c r="AU76" s="1" t="s">
        <v>75</v>
      </c>
      <c r="AV76" s="1" t="s">
        <v>84</v>
      </c>
      <c r="AW76" s="1" t="s">
        <v>85</v>
      </c>
      <c r="AX76" s="1" t="s">
        <v>86</v>
      </c>
      <c r="AY76" s="1" t="s">
        <v>87</v>
      </c>
      <c r="AZ76" s="1" t="s">
        <v>97</v>
      </c>
    </row>
    <row r="77" spans="1:52" ht="41.25" customHeight="1" x14ac:dyDescent="0.35">
      <c r="A77" s="1">
        <v>1</v>
      </c>
      <c r="B77" s="39" t="str">
        <f>AA77</f>
        <v>LU: N515
BGC: ICHmw2
BEO: H NDT: 2</v>
      </c>
      <c r="C77" s="42" t="s">
        <v>3</v>
      </c>
      <c r="D77" s="42"/>
      <c r="E77" s="42" t="s">
        <v>4</v>
      </c>
      <c r="F77" s="42"/>
      <c r="G77" s="42" t="s">
        <v>5</v>
      </c>
      <c r="H77" s="42"/>
      <c r="I77" s="42" t="s">
        <v>6</v>
      </c>
      <c r="J77" s="42"/>
      <c r="K77" s="42" t="s">
        <v>7</v>
      </c>
      <c r="L77" s="42"/>
      <c r="M77" s="42" t="s">
        <v>8</v>
      </c>
      <c r="N77" s="42"/>
      <c r="O77" s="42" t="s">
        <v>9</v>
      </c>
      <c r="P77" s="42"/>
      <c r="Q77" s="42" t="s">
        <v>10</v>
      </c>
      <c r="R77" s="42"/>
      <c r="S77" s="42" t="s">
        <v>11</v>
      </c>
      <c r="T77" s="42"/>
      <c r="U77" s="42" t="s">
        <v>12</v>
      </c>
      <c r="V77" s="42"/>
      <c r="W77" s="46" t="s">
        <v>101</v>
      </c>
      <c r="X77" s="46"/>
      <c r="Y77" s="46"/>
      <c r="Z77" s="1">
        <v>1</v>
      </c>
      <c r="AA77" s="27" t="s">
        <v>89</v>
      </c>
      <c r="AB77" s="45" t="s">
        <v>108</v>
      </c>
      <c r="AC77" s="42"/>
      <c r="AD77" s="45" t="s">
        <v>109</v>
      </c>
      <c r="AE77" s="45"/>
      <c r="AF77" s="45" t="s">
        <v>110</v>
      </c>
      <c r="AG77" s="42"/>
      <c r="AH77" s="42"/>
      <c r="AI77" s="42"/>
      <c r="AJ77" s="42"/>
      <c r="AK77" s="42"/>
      <c r="AL77" s="42"/>
      <c r="AM77" s="45" t="s">
        <v>111</v>
      </c>
      <c r="AN77" s="42"/>
      <c r="AO77" s="42"/>
      <c r="AP77" s="42"/>
      <c r="AQ77" s="42"/>
      <c r="AR77" s="42"/>
      <c r="AS77" s="42"/>
      <c r="AT77" s="45" t="s">
        <v>112</v>
      </c>
      <c r="AU77" s="42"/>
      <c r="AV77" s="42"/>
      <c r="AW77" s="42"/>
      <c r="AX77" s="42"/>
      <c r="AY77" s="42"/>
      <c r="AZ77" s="42"/>
    </row>
    <row r="78" spans="1:52" x14ac:dyDescent="0.35">
      <c r="A78" s="1">
        <v>2</v>
      </c>
      <c r="B78" s="40"/>
      <c r="C78" s="42" t="s">
        <v>35</v>
      </c>
      <c r="D78" s="42"/>
      <c r="E78" s="42" t="s">
        <v>36</v>
      </c>
      <c r="F78" s="42"/>
      <c r="G78" s="42" t="s">
        <v>36</v>
      </c>
      <c r="H78" s="42"/>
      <c r="I78" s="42" t="s">
        <v>36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6"/>
      <c r="X78" s="46"/>
      <c r="Y78" s="46"/>
      <c r="Z78" s="1">
        <v>2</v>
      </c>
      <c r="AA78" s="31" t="s">
        <v>23</v>
      </c>
      <c r="AB78" s="44" t="s">
        <v>83</v>
      </c>
      <c r="AC78" s="44"/>
      <c r="AD78" s="44" t="s">
        <v>83</v>
      </c>
      <c r="AE78" s="44"/>
      <c r="AF78" s="44" t="s">
        <v>105</v>
      </c>
      <c r="AG78" s="44"/>
      <c r="AH78" s="44"/>
      <c r="AI78" s="44"/>
      <c r="AJ78" s="44"/>
      <c r="AK78" s="44"/>
      <c r="AL78" s="44"/>
      <c r="AM78" s="44" t="s">
        <v>25</v>
      </c>
      <c r="AN78" s="44"/>
      <c r="AO78" s="44"/>
      <c r="AP78" s="44"/>
      <c r="AQ78" s="44"/>
      <c r="AR78" s="44"/>
      <c r="AS78" s="44"/>
      <c r="AT78" s="44" t="s">
        <v>107</v>
      </c>
      <c r="AU78" s="44"/>
      <c r="AV78" s="44"/>
      <c r="AW78" s="44"/>
      <c r="AX78" s="44"/>
      <c r="AY78" s="44"/>
      <c r="AZ78" s="44"/>
    </row>
    <row r="79" spans="1:52" x14ac:dyDescent="0.35">
      <c r="A79" s="1">
        <v>3</v>
      </c>
      <c r="B79" s="41"/>
      <c r="C79" s="43" t="s">
        <v>1</v>
      </c>
      <c r="D79" s="43"/>
      <c r="E79" s="43" t="s">
        <v>2</v>
      </c>
      <c r="F79" s="43"/>
      <c r="G79" s="43" t="s">
        <v>13</v>
      </c>
      <c r="H79" s="43"/>
      <c r="I79" s="43" t="s">
        <v>14</v>
      </c>
      <c r="J79" s="43"/>
      <c r="K79" s="43" t="s">
        <v>15</v>
      </c>
      <c r="L79" s="43"/>
      <c r="M79" s="43" t="s">
        <v>16</v>
      </c>
      <c r="N79" s="43"/>
      <c r="O79" s="43" t="s">
        <v>17</v>
      </c>
      <c r="P79" s="43"/>
      <c r="Q79" s="43" t="s">
        <v>18</v>
      </c>
      <c r="R79" s="43"/>
      <c r="S79" s="43" t="s">
        <v>19</v>
      </c>
      <c r="T79" s="43"/>
      <c r="U79" s="47" t="s">
        <v>22</v>
      </c>
      <c r="V79" s="43"/>
      <c r="W79" s="46"/>
      <c r="X79" s="46"/>
      <c r="Y79" s="46"/>
      <c r="Z79" s="1">
        <v>3</v>
      </c>
      <c r="AA79" s="4" t="s">
        <v>20</v>
      </c>
      <c r="AB79" s="60">
        <f>AF79</f>
        <v>13</v>
      </c>
      <c r="AC79" s="60"/>
      <c r="AD79" s="48">
        <f>AM79</f>
        <v>46</v>
      </c>
      <c r="AE79" s="48"/>
      <c r="AF79" s="60">
        <v>13</v>
      </c>
      <c r="AG79" s="60"/>
      <c r="AH79" s="60"/>
      <c r="AI79" s="60"/>
      <c r="AJ79" s="60"/>
      <c r="AK79" s="60"/>
      <c r="AL79" s="60"/>
      <c r="AM79" s="48">
        <v>46</v>
      </c>
      <c r="AN79" s="48"/>
      <c r="AO79" s="48"/>
      <c r="AP79" s="48"/>
      <c r="AQ79" s="48"/>
      <c r="AR79" s="48"/>
      <c r="AS79" s="48"/>
      <c r="AT79" s="49">
        <f>AM79-AF79</f>
        <v>33</v>
      </c>
      <c r="AU79" s="49"/>
      <c r="AV79" s="49"/>
      <c r="AW79" s="49"/>
      <c r="AX79" s="49"/>
      <c r="AY79" s="49"/>
      <c r="AZ79" s="49"/>
    </row>
    <row r="80" spans="1:52" x14ac:dyDescent="0.35">
      <c r="A80" s="1">
        <v>4</v>
      </c>
      <c r="B80" s="28" t="s">
        <v>98</v>
      </c>
      <c r="C80" s="5" t="s">
        <v>100</v>
      </c>
      <c r="D80" s="5" t="s">
        <v>21</v>
      </c>
      <c r="E80" s="5" t="s">
        <v>100</v>
      </c>
      <c r="F80" s="5" t="s">
        <v>21</v>
      </c>
      <c r="G80" s="5" t="s">
        <v>100</v>
      </c>
      <c r="H80" s="5" t="s">
        <v>21</v>
      </c>
      <c r="I80" s="5" t="s">
        <v>100</v>
      </c>
      <c r="J80" s="5" t="s">
        <v>21</v>
      </c>
      <c r="K80" s="5" t="s">
        <v>100</v>
      </c>
      <c r="L80" s="5" t="s">
        <v>21</v>
      </c>
      <c r="M80" s="5" t="s">
        <v>100</v>
      </c>
      <c r="N80" s="5" t="s">
        <v>21</v>
      </c>
      <c r="O80" s="5" t="s">
        <v>100</v>
      </c>
      <c r="P80" s="5" t="s">
        <v>21</v>
      </c>
      <c r="Q80" s="5" t="s">
        <v>100</v>
      </c>
      <c r="R80" s="5" t="s">
        <v>21</v>
      </c>
      <c r="S80" s="5" t="s">
        <v>100</v>
      </c>
      <c r="T80" s="5" t="s">
        <v>21</v>
      </c>
      <c r="U80" s="5" t="s">
        <v>100</v>
      </c>
      <c r="V80" s="5" t="s">
        <v>21</v>
      </c>
      <c r="W80" s="5" t="s">
        <v>100</v>
      </c>
      <c r="X80" s="5" t="s">
        <v>21</v>
      </c>
      <c r="Y80" s="6" t="s">
        <v>32</v>
      </c>
      <c r="Z80" s="1">
        <v>4</v>
      </c>
      <c r="AA80" s="31" t="s">
        <v>30</v>
      </c>
      <c r="AB80" s="50">
        <f>Y85*AB79/100</f>
        <v>1374.9059999999997</v>
      </c>
      <c r="AC80" s="50"/>
      <c r="AD80" s="50">
        <f>AM80</f>
        <v>4865.0519999999997</v>
      </c>
      <c r="AE80" s="50"/>
      <c r="AF80" s="50">
        <f>Y85*AB79/100</f>
        <v>1374.9059999999997</v>
      </c>
      <c r="AG80" s="50"/>
      <c r="AH80" s="50"/>
      <c r="AI80" s="50"/>
      <c r="AJ80" s="50"/>
      <c r="AK80" s="50"/>
      <c r="AL80" s="50"/>
      <c r="AM80" s="50">
        <f>$Y85*AM79/100</f>
        <v>4865.0519999999997</v>
      </c>
      <c r="AN80" s="50"/>
      <c r="AO80" s="50"/>
      <c r="AP80" s="50"/>
      <c r="AQ80" s="50"/>
      <c r="AR80" s="50"/>
      <c r="AS80" s="50"/>
      <c r="AT80" s="51">
        <f>$Y85*AT79/100</f>
        <v>3490.1459999999997</v>
      </c>
      <c r="AU80" s="51"/>
      <c r="AV80" s="51"/>
      <c r="AW80" s="51"/>
      <c r="AX80" s="51"/>
      <c r="AY80" s="51"/>
      <c r="AZ80" s="51"/>
    </row>
    <row r="81" spans="1:52" x14ac:dyDescent="0.35">
      <c r="A81" s="1">
        <v>5</v>
      </c>
      <c r="B81" s="7" t="s">
        <v>0</v>
      </c>
      <c r="C81" s="8">
        <v>4.0999999999999996</v>
      </c>
      <c r="D81" s="8">
        <v>0</v>
      </c>
      <c r="E81" s="8">
        <v>452.8</v>
      </c>
      <c r="F81" s="8">
        <v>688.9</v>
      </c>
      <c r="G81" s="8">
        <v>48.2</v>
      </c>
      <c r="H81" s="8">
        <v>47.4</v>
      </c>
      <c r="I81" s="8">
        <v>37.700000000000003</v>
      </c>
      <c r="J81" s="8">
        <v>70.3</v>
      </c>
      <c r="K81" s="8">
        <v>27.7</v>
      </c>
      <c r="L81" s="8">
        <v>21.2</v>
      </c>
      <c r="M81" s="8">
        <v>2.5</v>
      </c>
      <c r="N81" s="8">
        <v>0</v>
      </c>
      <c r="O81" s="8">
        <v>0.5</v>
      </c>
      <c r="P81" s="8">
        <v>0.1</v>
      </c>
      <c r="Q81" s="8">
        <v>2.4</v>
      </c>
      <c r="R81" s="8">
        <v>7.9</v>
      </c>
      <c r="S81" s="8">
        <v>0</v>
      </c>
      <c r="T81" s="8">
        <v>21.7</v>
      </c>
      <c r="U81" s="8">
        <v>0</v>
      </c>
      <c r="V81" s="8">
        <v>0</v>
      </c>
      <c r="W81" s="9">
        <f>C81+E81+G81+I81+K81+M81+O81+Q81+S81+U81</f>
        <v>575.90000000000009</v>
      </c>
      <c r="X81" s="9">
        <f>D81+F81+H81+J81+L81+N81+P81+R81+T81+V81</f>
        <v>857.5</v>
      </c>
      <c r="Y81" s="10">
        <f>SUM(C81:V81)</f>
        <v>1433.4000000000003</v>
      </c>
      <c r="Z81" s="1">
        <v>5</v>
      </c>
      <c r="AA81" s="62" t="s">
        <v>31</v>
      </c>
      <c r="AB81" s="52" t="s">
        <v>34</v>
      </c>
      <c r="AC81" s="52"/>
      <c r="AD81" s="52" t="s">
        <v>32</v>
      </c>
      <c r="AE81" s="52"/>
      <c r="AF81" s="52" t="s">
        <v>34</v>
      </c>
      <c r="AG81" s="52"/>
      <c r="AH81" s="52" t="s">
        <v>33</v>
      </c>
      <c r="AI81" s="52"/>
      <c r="AJ81" s="32" t="s">
        <v>94</v>
      </c>
      <c r="AK81" s="52" t="s">
        <v>32</v>
      </c>
      <c r="AL81" s="52"/>
      <c r="AM81" s="52" t="s">
        <v>34</v>
      </c>
      <c r="AN81" s="52"/>
      <c r="AO81" s="52" t="s">
        <v>33</v>
      </c>
      <c r="AP81" s="52"/>
      <c r="AQ81" s="32" t="s">
        <v>94</v>
      </c>
      <c r="AR81" s="52" t="s">
        <v>32</v>
      </c>
      <c r="AS81" s="52"/>
      <c r="AT81" s="52" t="s">
        <v>34</v>
      </c>
      <c r="AU81" s="52"/>
      <c r="AV81" s="52" t="s">
        <v>33</v>
      </c>
      <c r="AW81" s="52"/>
      <c r="AX81" s="32" t="s">
        <v>94</v>
      </c>
      <c r="AY81" s="52" t="s">
        <v>32</v>
      </c>
      <c r="AZ81" s="52"/>
    </row>
    <row r="82" spans="1:52" ht="16.5" customHeight="1" x14ac:dyDescent="0.35">
      <c r="A82" s="1">
        <v>6</v>
      </c>
      <c r="B82" s="4" t="s">
        <v>26</v>
      </c>
      <c r="C82" s="11">
        <v>0</v>
      </c>
      <c r="D82" s="11">
        <v>0</v>
      </c>
      <c r="E82" s="11">
        <v>0.1</v>
      </c>
      <c r="F82" s="11">
        <v>6.4</v>
      </c>
      <c r="G82" s="11">
        <v>0</v>
      </c>
      <c r="H82" s="11">
        <v>10.4</v>
      </c>
      <c r="I82" s="11">
        <v>0</v>
      </c>
      <c r="J82" s="11">
        <v>19.7</v>
      </c>
      <c r="K82" s="11">
        <v>0</v>
      </c>
      <c r="L82" s="11">
        <v>22.1</v>
      </c>
      <c r="M82" s="11">
        <v>0</v>
      </c>
      <c r="N82" s="11">
        <v>0.1</v>
      </c>
      <c r="O82" s="11">
        <v>0</v>
      </c>
      <c r="P82" s="11">
        <v>0</v>
      </c>
      <c r="Q82" s="11">
        <v>1.2</v>
      </c>
      <c r="R82" s="11">
        <v>6.9</v>
      </c>
      <c r="S82" s="11">
        <v>0</v>
      </c>
      <c r="T82" s="11">
        <v>0</v>
      </c>
      <c r="U82" s="11">
        <v>0</v>
      </c>
      <c r="V82" s="11">
        <v>0</v>
      </c>
      <c r="W82" s="9">
        <f t="shared" ref="W82:X84" si="8">C82+E82+G82+I82+K82+M82+O82+Q82+S82+U82</f>
        <v>1.3</v>
      </c>
      <c r="X82" s="9">
        <f t="shared" si="8"/>
        <v>65.600000000000009</v>
      </c>
      <c r="Y82" s="10">
        <f>SUM(C82:V82)</f>
        <v>66.900000000000006</v>
      </c>
      <c r="Z82" s="1">
        <v>6</v>
      </c>
      <c r="AA82" s="62"/>
      <c r="AB82" s="89">
        <f>Y81</f>
        <v>1433.4000000000003</v>
      </c>
      <c r="AC82" s="90"/>
      <c r="AD82" s="89">
        <f>AB82+AO82+AQ82</f>
        <v>7363.6</v>
      </c>
      <c r="AE82" s="90"/>
      <c r="AF82" s="55">
        <f>SUM(C81:D81)</f>
        <v>4.0999999999999996</v>
      </c>
      <c r="AG82" s="55"/>
      <c r="AH82" s="54">
        <f>SUM(AH84:AI84)</f>
        <v>14.899999999999999</v>
      </c>
      <c r="AI82" s="54"/>
      <c r="AJ82" s="33">
        <f>SUM(C82:D82)</f>
        <v>0</v>
      </c>
      <c r="AK82" s="54">
        <f>AF82+AH82+AJ82</f>
        <v>19</v>
      </c>
      <c r="AL82" s="54"/>
      <c r="AM82" s="59">
        <f>SUM(AM84:AN84)</f>
        <v>1349.4</v>
      </c>
      <c r="AN82" s="59"/>
      <c r="AO82" s="54">
        <f>SUM(AO84:AP84)</f>
        <v>5893.5999999999995</v>
      </c>
      <c r="AP82" s="54"/>
      <c r="AQ82" s="33">
        <f>AJ82+AX82</f>
        <v>36.599999999999994</v>
      </c>
      <c r="AR82" s="54">
        <f>AM82+AO82+AQ82</f>
        <v>7279.6</v>
      </c>
      <c r="AS82" s="54"/>
      <c r="AT82" s="59">
        <f>SUM(G81:J81)</f>
        <v>203.60000000000002</v>
      </c>
      <c r="AU82" s="59"/>
      <c r="AV82" s="54">
        <f>SUM(AV84:AW84)</f>
        <v>5878.6999999999989</v>
      </c>
      <c r="AW82" s="54"/>
      <c r="AX82" s="33">
        <f>SUM(E82:J82)</f>
        <v>36.599999999999994</v>
      </c>
      <c r="AY82" s="54">
        <f>AT82+AV82</f>
        <v>6082.2999999999993</v>
      </c>
      <c r="AZ82" s="54"/>
    </row>
    <row r="83" spans="1:52" ht="15.75" customHeight="1" x14ac:dyDescent="0.35">
      <c r="A83" s="1">
        <v>7</v>
      </c>
      <c r="B83" s="12" t="s">
        <v>28</v>
      </c>
      <c r="C83" s="8">
        <v>7.1</v>
      </c>
      <c r="D83" s="8">
        <v>0</v>
      </c>
      <c r="E83" s="8">
        <v>527.79999999999995</v>
      </c>
      <c r="F83" s="8">
        <v>91.5</v>
      </c>
      <c r="G83" s="8">
        <v>166.4</v>
      </c>
      <c r="H83" s="8">
        <v>128</v>
      </c>
      <c r="I83" s="8">
        <v>201</v>
      </c>
      <c r="J83" s="8">
        <v>91.5</v>
      </c>
      <c r="K83" s="8">
        <v>147.80000000000001</v>
      </c>
      <c r="L83" s="8">
        <v>10.6</v>
      </c>
      <c r="M83" s="8">
        <v>2.8</v>
      </c>
      <c r="N83" s="8">
        <v>43.1</v>
      </c>
      <c r="O83" s="8">
        <v>3.6</v>
      </c>
      <c r="P83" s="8">
        <v>0</v>
      </c>
      <c r="Q83" s="8">
        <v>24</v>
      </c>
      <c r="R83" s="8">
        <v>0.8</v>
      </c>
      <c r="S83" s="8">
        <v>41.3</v>
      </c>
      <c r="T83" s="8">
        <v>18.8</v>
      </c>
      <c r="U83" s="8">
        <v>0.7</v>
      </c>
      <c r="V83" s="8">
        <v>8.8000000000000007</v>
      </c>
      <c r="W83" s="9">
        <f t="shared" si="8"/>
        <v>1122.4999999999998</v>
      </c>
      <c r="X83" s="9">
        <f t="shared" si="8"/>
        <v>393.10000000000008</v>
      </c>
      <c r="Y83" s="10">
        <f>SUM(C83:V83)</f>
        <v>1515.5999999999995</v>
      </c>
      <c r="Z83" s="1">
        <v>7</v>
      </c>
      <c r="AA83" s="56" t="s">
        <v>102</v>
      </c>
      <c r="AB83" s="13" t="s">
        <v>100</v>
      </c>
      <c r="AC83" s="13" t="s">
        <v>21</v>
      </c>
      <c r="AD83" s="35" t="s">
        <v>104</v>
      </c>
      <c r="AE83" s="13" t="s">
        <v>21</v>
      </c>
      <c r="AF83" s="13" t="s">
        <v>100</v>
      </c>
      <c r="AG83" s="13" t="s">
        <v>21</v>
      </c>
      <c r="AH83" s="13" t="s">
        <v>100</v>
      </c>
      <c r="AI83" s="13" t="s">
        <v>21</v>
      </c>
      <c r="AJ83" s="13" t="s">
        <v>99</v>
      </c>
      <c r="AK83" s="13" t="s">
        <v>100</v>
      </c>
      <c r="AL83" s="13" t="s">
        <v>21</v>
      </c>
      <c r="AM83" s="13" t="s">
        <v>100</v>
      </c>
      <c r="AN83" s="13" t="s">
        <v>21</v>
      </c>
      <c r="AO83" s="13" t="s">
        <v>100</v>
      </c>
      <c r="AP83" s="13" t="s">
        <v>21</v>
      </c>
      <c r="AQ83" s="13" t="s">
        <v>99</v>
      </c>
      <c r="AR83" s="13" t="s">
        <v>100</v>
      </c>
      <c r="AS83" s="13" t="s">
        <v>21</v>
      </c>
      <c r="AT83" s="13" t="s">
        <v>100</v>
      </c>
      <c r="AU83" s="13" t="s">
        <v>21</v>
      </c>
      <c r="AV83" s="13" t="s">
        <v>100</v>
      </c>
      <c r="AW83" s="13" t="s">
        <v>21</v>
      </c>
      <c r="AX83" s="13" t="s">
        <v>99</v>
      </c>
      <c r="AY83" s="13" t="s">
        <v>100</v>
      </c>
      <c r="AZ83" s="13" t="s">
        <v>21</v>
      </c>
    </row>
    <row r="84" spans="1:52" ht="16.5" customHeight="1" x14ac:dyDescent="0.35">
      <c r="A84" s="1">
        <v>8</v>
      </c>
      <c r="B84" s="14" t="s">
        <v>27</v>
      </c>
      <c r="C84" s="11">
        <v>7.8</v>
      </c>
      <c r="D84" s="11">
        <v>0</v>
      </c>
      <c r="E84" s="11">
        <v>1248.2</v>
      </c>
      <c r="F84" s="11">
        <v>2009.7</v>
      </c>
      <c r="G84" s="11">
        <v>571.79999999999995</v>
      </c>
      <c r="H84" s="11">
        <v>393.7</v>
      </c>
      <c r="I84" s="11">
        <v>182.1</v>
      </c>
      <c r="J84" s="11">
        <v>267</v>
      </c>
      <c r="K84" s="11">
        <v>134.69999999999999</v>
      </c>
      <c r="L84" s="11">
        <v>84.2</v>
      </c>
      <c r="M84" s="11">
        <v>84.8</v>
      </c>
      <c r="N84" s="11">
        <v>6</v>
      </c>
      <c r="O84" s="11">
        <v>310.7</v>
      </c>
      <c r="P84" s="11">
        <v>27.5</v>
      </c>
      <c r="Q84" s="11">
        <v>509.5</v>
      </c>
      <c r="R84" s="11">
        <v>438.3</v>
      </c>
      <c r="S84" s="11">
        <v>323</v>
      </c>
      <c r="T84" s="11">
        <v>791.4</v>
      </c>
      <c r="U84" s="11">
        <v>43.8</v>
      </c>
      <c r="V84" s="11">
        <v>126.1</v>
      </c>
      <c r="W84" s="9">
        <f t="shared" si="8"/>
        <v>3416.4</v>
      </c>
      <c r="X84" s="9">
        <f t="shared" si="8"/>
        <v>4143.9000000000005</v>
      </c>
      <c r="Y84" s="10">
        <f>SUM(C84:V84)</f>
        <v>7560.3</v>
      </c>
      <c r="Z84" s="1">
        <v>8</v>
      </c>
      <c r="AA84" s="57"/>
      <c r="AB84" s="13">
        <f>W81</f>
        <v>575.90000000000009</v>
      </c>
      <c r="AC84" s="13">
        <f>X81</f>
        <v>857.5</v>
      </c>
      <c r="AD84" s="35">
        <f>AB82+AO84+AQ84</f>
        <v>4382.2000000000007</v>
      </c>
      <c r="AE84" s="13">
        <f>AP84</f>
        <v>2981.3999999999996</v>
      </c>
      <c r="AF84" s="13">
        <f>C81</f>
        <v>4.0999999999999996</v>
      </c>
      <c r="AG84" s="13">
        <f>D81</f>
        <v>0</v>
      </c>
      <c r="AH84" s="13">
        <f>SUM(C83:C84)</f>
        <v>14.899999999999999</v>
      </c>
      <c r="AI84" s="13">
        <f>SUM(D83:D84)</f>
        <v>0</v>
      </c>
      <c r="AJ84" s="13">
        <f>AJ82</f>
        <v>0</v>
      </c>
      <c r="AK84" s="13">
        <f>AF84+AH84+AJ82</f>
        <v>19</v>
      </c>
      <c r="AL84" s="13">
        <f>AG84+AI84</f>
        <v>0</v>
      </c>
      <c r="AM84" s="13">
        <f>AF84+AT84</f>
        <v>542.80000000000007</v>
      </c>
      <c r="AN84" s="13">
        <f>AG84+AU84</f>
        <v>806.59999999999991</v>
      </c>
      <c r="AO84" s="13">
        <f>AH84+AV84</f>
        <v>2912.2</v>
      </c>
      <c r="AP84" s="13">
        <f>AI84+AW84</f>
        <v>2981.3999999999996</v>
      </c>
      <c r="AQ84" s="13">
        <f>AQ82</f>
        <v>36.599999999999994</v>
      </c>
      <c r="AR84" s="13">
        <f>AM84+AO84+AQ84</f>
        <v>3491.6</v>
      </c>
      <c r="AS84" s="13">
        <f>AN84+AP84</f>
        <v>3787.9999999999995</v>
      </c>
      <c r="AT84" s="13">
        <f>E81+G81+I81</f>
        <v>538.70000000000005</v>
      </c>
      <c r="AU84" s="13">
        <f>F81+H81+J81</f>
        <v>806.59999999999991</v>
      </c>
      <c r="AV84" s="13">
        <f>SUM(E83:E84)+SUM(G83:G84)+SUM(I83:I84)</f>
        <v>2897.2999999999997</v>
      </c>
      <c r="AW84" s="13">
        <f>SUM(F83:F84)+SUM(H83:H84)+SUM(J83:J84)</f>
        <v>2981.3999999999996</v>
      </c>
      <c r="AX84" s="13">
        <f>AX82</f>
        <v>36.599999999999994</v>
      </c>
      <c r="AY84" s="13">
        <f>AT84+AV84+AX82</f>
        <v>3472.6</v>
      </c>
      <c r="AZ84" s="13">
        <f>AU84+AW84</f>
        <v>3787.9999999999995</v>
      </c>
    </row>
    <row r="85" spans="1:52" ht="25.5" x14ac:dyDescent="0.35">
      <c r="A85" s="1">
        <v>9</v>
      </c>
      <c r="B85" s="15" t="s">
        <v>93</v>
      </c>
      <c r="C85" s="16">
        <f t="shared" ref="C85:V85" si="9">SUM(C81:C84)</f>
        <v>19</v>
      </c>
      <c r="D85" s="16">
        <f t="shared" si="9"/>
        <v>0</v>
      </c>
      <c r="E85" s="16">
        <f t="shared" si="9"/>
        <v>2228.9</v>
      </c>
      <c r="F85" s="16">
        <f t="shared" si="9"/>
        <v>2796.5</v>
      </c>
      <c r="G85" s="16">
        <f t="shared" si="9"/>
        <v>786.4</v>
      </c>
      <c r="H85" s="16">
        <f t="shared" si="9"/>
        <v>579.5</v>
      </c>
      <c r="I85" s="16">
        <f t="shared" si="9"/>
        <v>420.79999999999995</v>
      </c>
      <c r="J85" s="16">
        <f t="shared" si="9"/>
        <v>448.5</v>
      </c>
      <c r="K85" s="16">
        <f t="shared" si="9"/>
        <v>310.2</v>
      </c>
      <c r="L85" s="16">
        <f t="shared" si="9"/>
        <v>138.1</v>
      </c>
      <c r="M85" s="16">
        <f t="shared" si="9"/>
        <v>90.1</v>
      </c>
      <c r="N85" s="16">
        <f t="shared" si="9"/>
        <v>49.2</v>
      </c>
      <c r="O85" s="16">
        <f t="shared" si="9"/>
        <v>314.8</v>
      </c>
      <c r="P85" s="16">
        <f t="shared" si="9"/>
        <v>27.6</v>
      </c>
      <c r="Q85" s="16">
        <f t="shared" si="9"/>
        <v>537.1</v>
      </c>
      <c r="R85" s="16">
        <f t="shared" si="9"/>
        <v>453.90000000000003</v>
      </c>
      <c r="S85" s="16">
        <f t="shared" si="9"/>
        <v>364.3</v>
      </c>
      <c r="T85" s="16">
        <f t="shared" si="9"/>
        <v>831.9</v>
      </c>
      <c r="U85" s="16">
        <f t="shared" si="9"/>
        <v>44.5</v>
      </c>
      <c r="V85" s="16">
        <f t="shared" si="9"/>
        <v>134.9</v>
      </c>
      <c r="W85" s="9">
        <f>C85+E85+G85+I85+K85+M85+O85+Q85+S85+U85</f>
        <v>5116.1000000000004</v>
      </c>
      <c r="X85" s="9">
        <f>D85+F85+H85+J85+L85+N85+P85+R85+T85+V85</f>
        <v>5460.0999999999985</v>
      </c>
      <c r="Y85" s="17">
        <f>SUM(C85:V85)</f>
        <v>10576.199999999999</v>
      </c>
      <c r="Z85" s="18">
        <v>9</v>
      </c>
      <c r="AA85" s="27" t="s">
        <v>103</v>
      </c>
      <c r="AB85" s="95">
        <f>AB84+AC84-AB80</f>
        <v>58.494000000000369</v>
      </c>
      <c r="AC85" s="96"/>
      <c r="AD85" s="36">
        <f>AD84-AD80</f>
        <v>-482.85199999999895</v>
      </c>
      <c r="AE85" s="36">
        <f>IF(AD85&gt;0,AE84,((AE84)+AD85))</f>
        <v>2498.5480000000007</v>
      </c>
      <c r="AF85" s="19"/>
      <c r="AG85" s="19"/>
      <c r="AH85" s="19"/>
      <c r="AI85" s="19"/>
      <c r="AJ85" s="19"/>
      <c r="AK85" s="58">
        <f>AK82-AF80</f>
        <v>-1355.9059999999997</v>
      </c>
      <c r="AL85" s="58"/>
      <c r="AR85" s="34">
        <f>AR84-AM80</f>
        <v>-1373.4519999999998</v>
      </c>
      <c r="AS85" s="34">
        <f>IF(AR85&gt;0,AS84,AS84+AR85)</f>
        <v>2414.5479999999998</v>
      </c>
      <c r="AT85" s="19"/>
      <c r="AU85" s="19"/>
      <c r="AV85" s="19"/>
      <c r="AW85" s="20"/>
      <c r="AX85" s="20"/>
      <c r="AY85" s="23"/>
      <c r="AZ85" s="26"/>
    </row>
    <row r="86" spans="1:52" customFormat="1" ht="15" x14ac:dyDescent="0.25"/>
    <row r="87" spans="1:52" customFormat="1" ht="15" x14ac:dyDescent="0.25"/>
    <row r="88" spans="1:52" ht="41.25" customHeight="1" x14ac:dyDescent="0.35">
      <c r="A88" s="1">
        <v>1</v>
      </c>
      <c r="B88" s="39" t="str">
        <f>AA88</f>
        <v>LU: N525
BGC: ICHmw2
BEO: H NDT: 2</v>
      </c>
      <c r="C88" s="66" t="s">
        <v>3</v>
      </c>
      <c r="D88" s="67"/>
      <c r="E88" s="66" t="s">
        <v>4</v>
      </c>
      <c r="F88" s="67"/>
      <c r="G88" s="66" t="s">
        <v>5</v>
      </c>
      <c r="H88" s="67"/>
      <c r="I88" s="66" t="s">
        <v>6</v>
      </c>
      <c r="J88" s="67"/>
      <c r="K88" s="66" t="s">
        <v>7</v>
      </c>
      <c r="L88" s="67"/>
      <c r="M88" s="66" t="s">
        <v>8</v>
      </c>
      <c r="N88" s="67"/>
      <c r="O88" s="66" t="s">
        <v>9</v>
      </c>
      <c r="P88" s="67"/>
      <c r="Q88" s="66" t="s">
        <v>10</v>
      </c>
      <c r="R88" s="67"/>
      <c r="S88" s="66" t="s">
        <v>11</v>
      </c>
      <c r="T88" s="67"/>
      <c r="U88" s="66" t="s">
        <v>12</v>
      </c>
      <c r="V88" s="67"/>
      <c r="W88" s="68" t="s">
        <v>101</v>
      </c>
      <c r="X88" s="69"/>
      <c r="Y88" s="70"/>
      <c r="Z88" s="1">
        <v>1</v>
      </c>
      <c r="AA88" s="27" t="s">
        <v>81</v>
      </c>
      <c r="AB88" s="45" t="s">
        <v>108</v>
      </c>
      <c r="AC88" s="42"/>
      <c r="AD88" s="45" t="s">
        <v>109</v>
      </c>
      <c r="AE88" s="45"/>
      <c r="AF88" s="45" t="s">
        <v>110</v>
      </c>
      <c r="AG88" s="42"/>
      <c r="AH88" s="42"/>
      <c r="AI88" s="42"/>
      <c r="AJ88" s="42"/>
      <c r="AK88" s="42"/>
      <c r="AL88" s="42"/>
      <c r="AM88" s="45" t="s">
        <v>111</v>
      </c>
      <c r="AN88" s="42"/>
      <c r="AO88" s="42"/>
      <c r="AP88" s="42"/>
      <c r="AQ88" s="42"/>
      <c r="AR88" s="42"/>
      <c r="AS88" s="42"/>
      <c r="AT88" s="45" t="s">
        <v>112</v>
      </c>
      <c r="AU88" s="42"/>
      <c r="AV88" s="42"/>
      <c r="AW88" s="42"/>
      <c r="AX88" s="42"/>
      <c r="AY88" s="42"/>
      <c r="AZ88" s="42"/>
    </row>
    <row r="89" spans="1:52" x14ac:dyDescent="0.35">
      <c r="A89" s="1">
        <v>2</v>
      </c>
      <c r="B89" s="40"/>
      <c r="C89" s="66" t="s">
        <v>35</v>
      </c>
      <c r="D89" s="67"/>
      <c r="E89" s="66" t="s">
        <v>36</v>
      </c>
      <c r="F89" s="67"/>
      <c r="G89" s="66" t="s">
        <v>36</v>
      </c>
      <c r="H89" s="67"/>
      <c r="I89" s="66" t="s">
        <v>36</v>
      </c>
      <c r="J89" s="67"/>
      <c r="K89" s="66"/>
      <c r="L89" s="67"/>
      <c r="M89" s="66"/>
      <c r="N89" s="67"/>
      <c r="O89" s="66"/>
      <c r="P89" s="67"/>
      <c r="Q89" s="66"/>
      <c r="R89" s="67"/>
      <c r="S89" s="66"/>
      <c r="T89" s="67"/>
      <c r="U89" s="66"/>
      <c r="V89" s="67"/>
      <c r="W89" s="71"/>
      <c r="X89" s="72"/>
      <c r="Y89" s="73"/>
      <c r="Z89" s="1">
        <v>2</v>
      </c>
      <c r="AA89" s="38" t="s">
        <v>23</v>
      </c>
      <c r="AB89" s="63" t="s">
        <v>83</v>
      </c>
      <c r="AC89" s="65"/>
      <c r="AD89" s="63" t="s">
        <v>83</v>
      </c>
      <c r="AE89" s="65"/>
      <c r="AF89" s="63" t="s">
        <v>105</v>
      </c>
      <c r="AG89" s="64"/>
      <c r="AH89" s="64"/>
      <c r="AI89" s="64"/>
      <c r="AJ89" s="64"/>
      <c r="AK89" s="64"/>
      <c r="AL89" s="65"/>
      <c r="AM89" s="63" t="s">
        <v>25</v>
      </c>
      <c r="AN89" s="64"/>
      <c r="AO89" s="64"/>
      <c r="AP89" s="64"/>
      <c r="AQ89" s="64"/>
      <c r="AR89" s="64"/>
      <c r="AS89" s="65"/>
      <c r="AT89" s="63" t="s">
        <v>106</v>
      </c>
      <c r="AU89" s="64"/>
      <c r="AV89" s="64"/>
      <c r="AW89" s="64"/>
      <c r="AX89" s="64"/>
      <c r="AY89" s="64"/>
      <c r="AZ89" s="65"/>
    </row>
    <row r="90" spans="1:52" x14ac:dyDescent="0.35">
      <c r="A90" s="1">
        <v>3</v>
      </c>
      <c r="B90" s="41"/>
      <c r="C90" s="77" t="s">
        <v>1</v>
      </c>
      <c r="D90" s="78"/>
      <c r="E90" s="77" t="s">
        <v>2</v>
      </c>
      <c r="F90" s="78"/>
      <c r="G90" s="77" t="s">
        <v>13</v>
      </c>
      <c r="H90" s="78"/>
      <c r="I90" s="77" t="s">
        <v>14</v>
      </c>
      <c r="J90" s="78"/>
      <c r="K90" s="77" t="s">
        <v>15</v>
      </c>
      <c r="L90" s="78"/>
      <c r="M90" s="77" t="s">
        <v>16</v>
      </c>
      <c r="N90" s="78"/>
      <c r="O90" s="77" t="s">
        <v>17</v>
      </c>
      <c r="P90" s="78"/>
      <c r="Q90" s="77" t="s">
        <v>18</v>
      </c>
      <c r="R90" s="78"/>
      <c r="S90" s="77" t="s">
        <v>19</v>
      </c>
      <c r="T90" s="78"/>
      <c r="U90" s="85" t="s">
        <v>22</v>
      </c>
      <c r="V90" s="86"/>
      <c r="W90" s="74"/>
      <c r="X90" s="75"/>
      <c r="Y90" s="76"/>
      <c r="Z90" s="1">
        <v>3</v>
      </c>
      <c r="AA90" s="4" t="s">
        <v>20</v>
      </c>
      <c r="AB90" s="87">
        <f>AF90</f>
        <v>13</v>
      </c>
      <c r="AC90" s="88"/>
      <c r="AD90" s="79" t="s">
        <v>113</v>
      </c>
      <c r="AE90" s="81"/>
      <c r="AF90" s="87">
        <v>13</v>
      </c>
      <c r="AG90" s="97"/>
      <c r="AH90" s="97"/>
      <c r="AI90" s="97"/>
      <c r="AJ90" s="97"/>
      <c r="AK90" s="97"/>
      <c r="AL90" s="88"/>
      <c r="AM90" s="79" t="s">
        <v>113</v>
      </c>
      <c r="AN90" s="80"/>
      <c r="AO90" s="80"/>
      <c r="AP90" s="80"/>
      <c r="AQ90" s="80"/>
      <c r="AR90" s="80"/>
      <c r="AS90" s="81"/>
      <c r="AT90" s="82" t="e">
        <f>AM90-AF90</f>
        <v>#VALUE!</v>
      </c>
      <c r="AU90" s="83"/>
      <c r="AV90" s="83"/>
      <c r="AW90" s="83"/>
      <c r="AX90" s="83"/>
      <c r="AY90" s="83"/>
      <c r="AZ90" s="84"/>
    </row>
    <row r="91" spans="1:52" x14ac:dyDescent="0.35">
      <c r="A91" s="1">
        <v>4</v>
      </c>
      <c r="B91" s="28" t="s">
        <v>98</v>
      </c>
      <c r="C91" s="5" t="s">
        <v>100</v>
      </c>
      <c r="D91" s="5" t="s">
        <v>21</v>
      </c>
      <c r="E91" s="5" t="s">
        <v>100</v>
      </c>
      <c r="F91" s="5" t="s">
        <v>21</v>
      </c>
      <c r="G91" s="5" t="s">
        <v>100</v>
      </c>
      <c r="H91" s="5" t="s">
        <v>21</v>
      </c>
      <c r="I91" s="5" t="s">
        <v>100</v>
      </c>
      <c r="J91" s="5" t="s">
        <v>21</v>
      </c>
      <c r="K91" s="5" t="s">
        <v>100</v>
      </c>
      <c r="L91" s="5" t="s">
        <v>21</v>
      </c>
      <c r="M91" s="5" t="s">
        <v>100</v>
      </c>
      <c r="N91" s="5" t="s">
        <v>21</v>
      </c>
      <c r="O91" s="5" t="s">
        <v>100</v>
      </c>
      <c r="P91" s="5" t="s">
        <v>21</v>
      </c>
      <c r="Q91" s="5" t="s">
        <v>100</v>
      </c>
      <c r="R91" s="5" t="s">
        <v>21</v>
      </c>
      <c r="S91" s="5" t="s">
        <v>100</v>
      </c>
      <c r="T91" s="5" t="s">
        <v>21</v>
      </c>
      <c r="U91" s="5" t="s">
        <v>100</v>
      </c>
      <c r="V91" s="5" t="s">
        <v>21</v>
      </c>
      <c r="W91" s="5" t="s">
        <v>100</v>
      </c>
      <c r="X91" s="5" t="s">
        <v>21</v>
      </c>
      <c r="Y91" s="6" t="s">
        <v>32</v>
      </c>
      <c r="Z91" s="1">
        <v>4</v>
      </c>
      <c r="AA91" s="31" t="s">
        <v>30</v>
      </c>
      <c r="AB91" s="50">
        <f>Y96*AB90/100</f>
        <v>2200.107</v>
      </c>
      <c r="AC91" s="50"/>
      <c r="AD91" s="50">
        <f>AM91</f>
        <v>7176.9940000000006</v>
      </c>
      <c r="AE91" s="50"/>
      <c r="AF91" s="50">
        <f>Y96*AB90/100</f>
        <v>2200.107</v>
      </c>
      <c r="AG91" s="50"/>
      <c r="AH91" s="50"/>
      <c r="AI91" s="50"/>
      <c r="AJ91" s="50"/>
      <c r="AK91" s="50"/>
      <c r="AL91" s="50"/>
      <c r="AM91" s="50">
        <f>$Y96*46/100 -608</f>
        <v>7176.9940000000006</v>
      </c>
      <c r="AN91" s="50"/>
      <c r="AO91" s="50"/>
      <c r="AP91" s="50"/>
      <c r="AQ91" s="50"/>
      <c r="AR91" s="50"/>
      <c r="AS91" s="50"/>
      <c r="AT91" s="51" t="e">
        <f>$Y96*AT90/100</f>
        <v>#VALUE!</v>
      </c>
      <c r="AU91" s="51"/>
      <c r="AV91" s="51"/>
      <c r="AW91" s="51"/>
      <c r="AX91" s="51"/>
      <c r="AY91" s="51"/>
      <c r="AZ91" s="51"/>
    </row>
    <row r="92" spans="1:52" x14ac:dyDescent="0.35">
      <c r="A92" s="1">
        <v>5</v>
      </c>
      <c r="B92" s="7" t="s">
        <v>0</v>
      </c>
      <c r="C92" s="8">
        <v>1080.9000000000001</v>
      </c>
      <c r="D92" s="8">
        <v>224</v>
      </c>
      <c r="E92" s="8">
        <v>383.7</v>
      </c>
      <c r="F92" s="8">
        <v>441.3</v>
      </c>
      <c r="G92" s="8">
        <v>35.4</v>
      </c>
      <c r="H92" s="8">
        <v>18.100000000000001</v>
      </c>
      <c r="I92" s="8">
        <v>62.6</v>
      </c>
      <c r="J92" s="8">
        <v>0.4</v>
      </c>
      <c r="K92" s="8">
        <v>94.4</v>
      </c>
      <c r="L92" s="8">
        <v>3.7</v>
      </c>
      <c r="M92" s="8">
        <v>35.9</v>
      </c>
      <c r="N92" s="8">
        <v>41.8</v>
      </c>
      <c r="O92" s="8">
        <v>58.6</v>
      </c>
      <c r="P92" s="8">
        <v>72.8</v>
      </c>
      <c r="Q92" s="8">
        <v>50.5</v>
      </c>
      <c r="R92" s="8">
        <v>116.4</v>
      </c>
      <c r="S92" s="8">
        <v>12.5</v>
      </c>
      <c r="T92" s="8">
        <v>0.5</v>
      </c>
      <c r="U92" s="8">
        <v>0.1</v>
      </c>
      <c r="V92" s="8">
        <v>513.4</v>
      </c>
      <c r="W92" s="9">
        <f>C92+E92+G92+I92+K92+M92+O92+Q92+S92+U92</f>
        <v>1814.6000000000001</v>
      </c>
      <c r="X92" s="9">
        <f>D92+F92+H92+J92+L92+N92+P92+R92+T92+V92</f>
        <v>1432.3999999999999</v>
      </c>
      <c r="Y92" s="10">
        <f>SUM(C92:V92)</f>
        <v>3247.0000000000005</v>
      </c>
      <c r="Z92" s="1">
        <v>5</v>
      </c>
      <c r="AA92" s="62" t="s">
        <v>31</v>
      </c>
      <c r="AB92" s="52" t="s">
        <v>34</v>
      </c>
      <c r="AC92" s="52"/>
      <c r="AD92" s="52" t="s">
        <v>32</v>
      </c>
      <c r="AE92" s="52"/>
      <c r="AF92" s="52" t="s">
        <v>34</v>
      </c>
      <c r="AG92" s="52"/>
      <c r="AH92" s="52" t="s">
        <v>33</v>
      </c>
      <c r="AI92" s="52"/>
      <c r="AJ92" s="32" t="s">
        <v>94</v>
      </c>
      <c r="AK92" s="52" t="s">
        <v>32</v>
      </c>
      <c r="AL92" s="52"/>
      <c r="AM92" s="52" t="s">
        <v>34</v>
      </c>
      <c r="AN92" s="52"/>
      <c r="AO92" s="52" t="s">
        <v>33</v>
      </c>
      <c r="AP92" s="52"/>
      <c r="AQ92" s="32" t="s">
        <v>94</v>
      </c>
      <c r="AR92" s="52" t="s">
        <v>32</v>
      </c>
      <c r="AS92" s="52"/>
      <c r="AT92" s="52" t="s">
        <v>34</v>
      </c>
      <c r="AU92" s="52"/>
      <c r="AV92" s="52" t="s">
        <v>33</v>
      </c>
      <c r="AW92" s="52"/>
      <c r="AX92" s="32" t="s">
        <v>94</v>
      </c>
      <c r="AY92" s="52" t="s">
        <v>32</v>
      </c>
      <c r="AZ92" s="52"/>
    </row>
    <row r="93" spans="1:52" ht="16.5" customHeight="1" x14ac:dyDescent="0.35">
      <c r="A93" s="1">
        <v>6</v>
      </c>
      <c r="B93" s="4" t="s">
        <v>26</v>
      </c>
      <c r="C93" s="11">
        <v>0</v>
      </c>
      <c r="D93" s="11">
        <v>2.5</v>
      </c>
      <c r="E93" s="11">
        <v>0</v>
      </c>
      <c r="F93" s="11">
        <v>84.5</v>
      </c>
      <c r="G93" s="11">
        <v>0</v>
      </c>
      <c r="H93" s="11">
        <v>32.299999999999997</v>
      </c>
      <c r="I93" s="11">
        <v>0.1</v>
      </c>
      <c r="J93" s="11">
        <v>0</v>
      </c>
      <c r="K93" s="11">
        <v>0</v>
      </c>
      <c r="L93" s="11">
        <v>0</v>
      </c>
      <c r="M93" s="11">
        <v>4.0999999999999996</v>
      </c>
      <c r="N93" s="11">
        <v>805.4</v>
      </c>
      <c r="O93" s="11">
        <v>8.8000000000000007</v>
      </c>
      <c r="P93" s="11">
        <v>1226.5</v>
      </c>
      <c r="Q93" s="11">
        <v>0</v>
      </c>
      <c r="R93" s="11">
        <v>308.8</v>
      </c>
      <c r="S93" s="11">
        <v>0</v>
      </c>
      <c r="T93" s="11">
        <v>9.6999999999999993</v>
      </c>
      <c r="U93" s="11">
        <v>0</v>
      </c>
      <c r="V93" s="11">
        <v>806.1</v>
      </c>
      <c r="W93" s="9">
        <f t="shared" ref="W93:X95" si="10">C93+E93+G93+I93+K93+M93+O93+Q93+S93+U93</f>
        <v>13</v>
      </c>
      <c r="X93" s="9">
        <f t="shared" si="10"/>
        <v>3275.7999999999997</v>
      </c>
      <c r="Y93" s="10">
        <f>SUM(C93:V93)</f>
        <v>3288.7999999999997</v>
      </c>
      <c r="Z93" s="1">
        <v>6</v>
      </c>
      <c r="AA93" s="62"/>
      <c r="AB93" s="54">
        <f>Y92</f>
        <v>3247.0000000000005</v>
      </c>
      <c r="AC93" s="54"/>
      <c r="AD93" s="54">
        <f>AB93+AO93+AQ93</f>
        <v>7641.7000000000007</v>
      </c>
      <c r="AE93" s="54"/>
      <c r="AF93" s="55">
        <f>SUM(C92:D92)</f>
        <v>1304.9000000000001</v>
      </c>
      <c r="AG93" s="55"/>
      <c r="AH93" s="54">
        <f>SUM(AH95:AI95)</f>
        <v>700.6</v>
      </c>
      <c r="AI93" s="54"/>
      <c r="AJ93" s="33">
        <f>SUM(C93:D93)</f>
        <v>2.5</v>
      </c>
      <c r="AK93" s="54">
        <f>AF93+AH93+AJ93</f>
        <v>2008</v>
      </c>
      <c r="AL93" s="54"/>
      <c r="AM93" s="59">
        <f>SUM(AM95:AN95)</f>
        <v>2246.4</v>
      </c>
      <c r="AN93" s="59"/>
      <c r="AO93" s="54">
        <f>SUM(AO95:AP95)</f>
        <v>4275.3</v>
      </c>
      <c r="AP93" s="54"/>
      <c r="AQ93" s="33">
        <f>AJ93+AX93</f>
        <v>119.39999999999999</v>
      </c>
      <c r="AR93" s="54">
        <f>AM93+AO93+AQ93</f>
        <v>6641.1</v>
      </c>
      <c r="AS93" s="54"/>
      <c r="AT93" s="59">
        <f>SUM(G92:J92)</f>
        <v>116.5</v>
      </c>
      <c r="AU93" s="59"/>
      <c r="AV93" s="54">
        <f>SUM(AV95:AW95)</f>
        <v>3574.7000000000003</v>
      </c>
      <c r="AW93" s="54"/>
      <c r="AX93" s="33">
        <f>SUM(E93:J93)</f>
        <v>116.89999999999999</v>
      </c>
      <c r="AY93" s="54">
        <f>AT93+AV93</f>
        <v>3691.2000000000003</v>
      </c>
      <c r="AZ93" s="54"/>
    </row>
    <row r="94" spans="1:52" ht="15.75" customHeight="1" x14ac:dyDescent="0.35">
      <c r="A94" s="1">
        <v>7</v>
      </c>
      <c r="B94" s="12" t="s">
        <v>28</v>
      </c>
      <c r="C94" s="8">
        <v>171.5</v>
      </c>
      <c r="D94" s="8">
        <v>4.0999999999999996</v>
      </c>
      <c r="E94" s="8">
        <v>235.9</v>
      </c>
      <c r="F94" s="8">
        <v>45.9</v>
      </c>
      <c r="G94" s="8">
        <v>349.4</v>
      </c>
      <c r="H94" s="8">
        <v>34.5</v>
      </c>
      <c r="I94" s="8">
        <v>37.6</v>
      </c>
      <c r="J94" s="8">
        <v>54.2</v>
      </c>
      <c r="K94" s="8">
        <v>328.2</v>
      </c>
      <c r="L94" s="8">
        <v>24.3</v>
      </c>
      <c r="M94" s="8">
        <v>428.3</v>
      </c>
      <c r="N94" s="8">
        <v>194.4</v>
      </c>
      <c r="O94" s="8">
        <v>109.3</v>
      </c>
      <c r="P94" s="8">
        <v>0</v>
      </c>
      <c r="Q94" s="8">
        <v>198.9</v>
      </c>
      <c r="R94" s="8">
        <v>0.1</v>
      </c>
      <c r="S94" s="8">
        <v>8</v>
      </c>
      <c r="T94" s="8">
        <v>0</v>
      </c>
      <c r="U94" s="8">
        <v>2.8</v>
      </c>
      <c r="V94" s="8">
        <v>0</v>
      </c>
      <c r="W94" s="9">
        <f t="shared" si="10"/>
        <v>1869.8999999999999</v>
      </c>
      <c r="X94" s="9">
        <f t="shared" si="10"/>
        <v>357.5</v>
      </c>
      <c r="Y94" s="10">
        <f>SUM(C94:V94)</f>
        <v>2227.4</v>
      </c>
      <c r="Z94" s="1">
        <v>7</v>
      </c>
      <c r="AA94" s="56" t="s">
        <v>102</v>
      </c>
      <c r="AB94" s="13" t="s">
        <v>100</v>
      </c>
      <c r="AC94" s="13" t="s">
        <v>21</v>
      </c>
      <c r="AD94" s="35" t="s">
        <v>104</v>
      </c>
      <c r="AE94" s="13" t="s">
        <v>21</v>
      </c>
      <c r="AF94" s="13" t="s">
        <v>100</v>
      </c>
      <c r="AG94" s="13" t="s">
        <v>21</v>
      </c>
      <c r="AH94" s="13" t="s">
        <v>100</v>
      </c>
      <c r="AI94" s="13" t="s">
        <v>21</v>
      </c>
      <c r="AJ94" s="13" t="s">
        <v>99</v>
      </c>
      <c r="AK94" s="13" t="s">
        <v>100</v>
      </c>
      <c r="AL94" s="13" t="s">
        <v>21</v>
      </c>
      <c r="AM94" s="13" t="s">
        <v>100</v>
      </c>
      <c r="AN94" s="13" t="s">
        <v>21</v>
      </c>
      <c r="AO94" s="13" t="s">
        <v>100</v>
      </c>
      <c r="AP94" s="13" t="s">
        <v>21</v>
      </c>
      <c r="AQ94" s="13" t="s">
        <v>99</v>
      </c>
      <c r="AR94" s="13" t="s">
        <v>100</v>
      </c>
      <c r="AS94" s="13" t="s">
        <v>21</v>
      </c>
      <c r="AT94" s="13" t="s">
        <v>100</v>
      </c>
      <c r="AU94" s="13" t="s">
        <v>21</v>
      </c>
      <c r="AV94" s="13" t="s">
        <v>100</v>
      </c>
      <c r="AW94" s="13" t="s">
        <v>21</v>
      </c>
      <c r="AX94" s="13" t="s">
        <v>99</v>
      </c>
      <c r="AY94" s="13" t="s">
        <v>100</v>
      </c>
      <c r="AZ94" s="13" t="s">
        <v>21</v>
      </c>
    </row>
    <row r="95" spans="1:52" ht="16.5" customHeight="1" x14ac:dyDescent="0.35">
      <c r="A95" s="1">
        <v>8</v>
      </c>
      <c r="B95" s="14" t="s">
        <v>27</v>
      </c>
      <c r="C95" s="11">
        <v>524.9</v>
      </c>
      <c r="D95" s="11">
        <v>0.1</v>
      </c>
      <c r="E95" s="11">
        <v>1450.7</v>
      </c>
      <c r="F95" s="11">
        <v>60.9</v>
      </c>
      <c r="G95" s="11">
        <v>704.8</v>
      </c>
      <c r="H95" s="11">
        <v>19.100000000000001</v>
      </c>
      <c r="I95" s="11">
        <v>545.5</v>
      </c>
      <c r="J95" s="11">
        <v>36.200000000000003</v>
      </c>
      <c r="K95" s="11">
        <v>666.5</v>
      </c>
      <c r="L95" s="11">
        <v>75</v>
      </c>
      <c r="M95" s="11">
        <v>934.5</v>
      </c>
      <c r="N95" s="11">
        <v>13.9</v>
      </c>
      <c r="O95" s="11">
        <v>467.3</v>
      </c>
      <c r="P95" s="11">
        <v>0</v>
      </c>
      <c r="Q95" s="11">
        <v>2040.2</v>
      </c>
      <c r="R95" s="11">
        <v>0.4</v>
      </c>
      <c r="S95" s="11">
        <v>528.70000000000005</v>
      </c>
      <c r="T95" s="11">
        <v>0.2</v>
      </c>
      <c r="U95" s="11">
        <v>91.7</v>
      </c>
      <c r="V95" s="11">
        <v>0.1</v>
      </c>
      <c r="W95" s="9">
        <f t="shared" si="10"/>
        <v>7954.7999999999993</v>
      </c>
      <c r="X95" s="9">
        <f t="shared" si="10"/>
        <v>205.9</v>
      </c>
      <c r="Y95" s="10">
        <f>SUM(C95:V95)</f>
        <v>8160.6999999999989</v>
      </c>
      <c r="Z95" s="1">
        <v>8</v>
      </c>
      <c r="AA95" s="57"/>
      <c r="AB95" s="13">
        <f>W92</f>
        <v>1814.6000000000001</v>
      </c>
      <c r="AC95" s="13">
        <f>X92</f>
        <v>1432.3999999999999</v>
      </c>
      <c r="AD95" s="35">
        <f>AB93+AO95+AQ95</f>
        <v>7386.7000000000007</v>
      </c>
      <c r="AE95" s="13">
        <f>AP95</f>
        <v>255</v>
      </c>
      <c r="AF95" s="13">
        <f>C92</f>
        <v>1080.9000000000001</v>
      </c>
      <c r="AG95" s="13">
        <f>D92</f>
        <v>224</v>
      </c>
      <c r="AH95" s="13">
        <f>SUM(C94:C95)</f>
        <v>696.4</v>
      </c>
      <c r="AI95" s="13">
        <f>SUM(D94:D95)</f>
        <v>4.1999999999999993</v>
      </c>
      <c r="AJ95" s="13">
        <f>AJ93</f>
        <v>2.5</v>
      </c>
      <c r="AK95" s="13">
        <f>AF95+AH95+AJ93</f>
        <v>1779.8000000000002</v>
      </c>
      <c r="AL95" s="13">
        <f>AG95+AI95</f>
        <v>228.2</v>
      </c>
      <c r="AM95" s="13">
        <f>AF95+AT95</f>
        <v>1562.6000000000001</v>
      </c>
      <c r="AN95" s="13">
        <f>AG95+AU95</f>
        <v>683.8</v>
      </c>
      <c r="AO95" s="13">
        <f>AH95+AV95</f>
        <v>4020.3</v>
      </c>
      <c r="AP95" s="13">
        <f>AI95+AW95</f>
        <v>255</v>
      </c>
      <c r="AQ95" s="13">
        <f>AQ93</f>
        <v>119.39999999999999</v>
      </c>
      <c r="AR95" s="13">
        <f>AM95+AO95+AQ95</f>
        <v>5702.3</v>
      </c>
      <c r="AS95" s="13">
        <f>AN95+AP95</f>
        <v>938.8</v>
      </c>
      <c r="AT95" s="13">
        <f>E92+G92+I92</f>
        <v>481.7</v>
      </c>
      <c r="AU95" s="13">
        <f>F92+H92+J92</f>
        <v>459.8</v>
      </c>
      <c r="AV95" s="13">
        <f>SUM(E94:E95)+SUM(G94:G95)+SUM(I94:I95)</f>
        <v>3323.9</v>
      </c>
      <c r="AW95" s="13">
        <f>SUM(F94:F95)+SUM(H94:H95)+SUM(J94:J95)</f>
        <v>250.8</v>
      </c>
      <c r="AX95" s="13">
        <f>AX93</f>
        <v>116.89999999999999</v>
      </c>
      <c r="AY95" s="13">
        <f>AT95+AV95+AX93</f>
        <v>3922.5</v>
      </c>
      <c r="AZ95" s="13">
        <f>AU95+AW95</f>
        <v>710.6</v>
      </c>
    </row>
    <row r="96" spans="1:52" ht="25.5" x14ac:dyDescent="0.35">
      <c r="A96" s="1">
        <v>9</v>
      </c>
      <c r="B96" s="15" t="s">
        <v>93</v>
      </c>
      <c r="C96" s="16">
        <f t="shared" ref="C96:V96" si="11">SUM(C92:C95)</f>
        <v>1777.3000000000002</v>
      </c>
      <c r="D96" s="16">
        <f t="shared" si="11"/>
        <v>230.7</v>
      </c>
      <c r="E96" s="16">
        <f t="shared" si="11"/>
        <v>2070.3000000000002</v>
      </c>
      <c r="F96" s="16">
        <f t="shared" si="11"/>
        <v>632.59999999999991</v>
      </c>
      <c r="G96" s="16">
        <f t="shared" si="11"/>
        <v>1089.5999999999999</v>
      </c>
      <c r="H96" s="16">
        <f t="shared" si="11"/>
        <v>104</v>
      </c>
      <c r="I96" s="16">
        <f t="shared" si="11"/>
        <v>645.79999999999995</v>
      </c>
      <c r="J96" s="16">
        <f t="shared" si="11"/>
        <v>90.800000000000011</v>
      </c>
      <c r="K96" s="16">
        <f t="shared" si="11"/>
        <v>1089.0999999999999</v>
      </c>
      <c r="L96" s="16">
        <f t="shared" si="11"/>
        <v>103</v>
      </c>
      <c r="M96" s="16">
        <f t="shared" si="11"/>
        <v>1402.8</v>
      </c>
      <c r="N96" s="16">
        <f t="shared" si="11"/>
        <v>1055.5</v>
      </c>
      <c r="O96" s="16">
        <f t="shared" si="11"/>
        <v>644</v>
      </c>
      <c r="P96" s="16">
        <f t="shared" si="11"/>
        <v>1299.3</v>
      </c>
      <c r="Q96" s="16">
        <f t="shared" si="11"/>
        <v>2289.6</v>
      </c>
      <c r="R96" s="16">
        <f t="shared" si="11"/>
        <v>425.70000000000005</v>
      </c>
      <c r="S96" s="16">
        <f t="shared" si="11"/>
        <v>549.20000000000005</v>
      </c>
      <c r="T96" s="16">
        <f t="shared" si="11"/>
        <v>10.399999999999999</v>
      </c>
      <c r="U96" s="16">
        <f t="shared" si="11"/>
        <v>94.600000000000009</v>
      </c>
      <c r="V96" s="16">
        <f t="shared" si="11"/>
        <v>1319.6</v>
      </c>
      <c r="W96" s="9">
        <f>C96+E96+G96+I96+K96+M96+O96+Q96+S96+U96</f>
        <v>11652.300000000003</v>
      </c>
      <c r="X96" s="9">
        <f>D96+F96+H96+J96+L96+N96+P96+R96+T96+V96</f>
        <v>5271.5999999999995</v>
      </c>
      <c r="Y96" s="17">
        <f>SUM(C96:V96)</f>
        <v>16923.900000000001</v>
      </c>
      <c r="Z96" s="18">
        <v>9</v>
      </c>
      <c r="AA96" s="27" t="s">
        <v>103</v>
      </c>
      <c r="AB96" s="58">
        <f>AB95+AC95-AB91</f>
        <v>1046.893</v>
      </c>
      <c r="AC96" s="58"/>
      <c r="AD96" s="34">
        <f>AD95-AD91</f>
        <v>209.70600000000013</v>
      </c>
      <c r="AE96" s="34">
        <f>IF(AD96&gt;0,AE95,((AE95)+AD96))</f>
        <v>255</v>
      </c>
      <c r="AF96" s="19"/>
      <c r="AG96" s="19"/>
      <c r="AH96" s="19"/>
      <c r="AI96" s="19"/>
      <c r="AJ96" s="19"/>
      <c r="AK96" s="58">
        <f>AK93-AF91</f>
        <v>-192.10699999999997</v>
      </c>
      <c r="AL96" s="58"/>
      <c r="AR96" s="34">
        <f>AR95-AM91</f>
        <v>-1474.6940000000004</v>
      </c>
      <c r="AS96" s="34">
        <f>IF(AR96&gt;0,AS95,AS95+AR96)</f>
        <v>-535.89400000000046</v>
      </c>
      <c r="AT96" s="19"/>
      <c r="AU96" s="19"/>
      <c r="AV96" s="19"/>
      <c r="AW96" s="20"/>
      <c r="AX96" s="20"/>
      <c r="AY96" s="23"/>
      <c r="AZ96" s="26"/>
    </row>
    <row r="97" spans="1:52" ht="15" x14ac:dyDescent="0.25">
      <c r="A97" s="3"/>
      <c r="F97" s="22"/>
      <c r="J97" s="22"/>
      <c r="Y97" s="3"/>
      <c r="AE97" s="19"/>
      <c r="AF97" s="19"/>
      <c r="AS97" s="19"/>
    </row>
    <row r="98" spans="1:52" s="1" customFormat="1" x14ac:dyDescent="0.35">
      <c r="B98" s="1" t="s">
        <v>91</v>
      </c>
      <c r="C98" s="1" t="s">
        <v>39</v>
      </c>
      <c r="D98" s="1" t="s">
        <v>40</v>
      </c>
      <c r="E98" s="1" t="s">
        <v>41</v>
      </c>
      <c r="F98" s="1" t="s">
        <v>79</v>
      </c>
      <c r="G98" s="1" t="s">
        <v>42</v>
      </c>
      <c r="H98" s="1" t="s">
        <v>43</v>
      </c>
      <c r="I98" s="1" t="s">
        <v>44</v>
      </c>
      <c r="J98" s="1" t="s">
        <v>45</v>
      </c>
      <c r="K98" s="1" t="s">
        <v>46</v>
      </c>
      <c r="L98" s="1" t="s">
        <v>47</v>
      </c>
      <c r="M98" s="1" t="s">
        <v>48</v>
      </c>
      <c r="N98" s="1" t="s">
        <v>49</v>
      </c>
      <c r="O98" s="1" t="s">
        <v>50</v>
      </c>
      <c r="P98" s="1" t="s">
        <v>51</v>
      </c>
      <c r="Q98" s="1" t="s">
        <v>52</v>
      </c>
      <c r="R98" s="1" t="s">
        <v>53</v>
      </c>
      <c r="S98" s="1" t="s">
        <v>54</v>
      </c>
      <c r="T98" s="1" t="s">
        <v>55</v>
      </c>
      <c r="U98" s="1" t="s">
        <v>56</v>
      </c>
      <c r="V98" s="1" t="s">
        <v>57</v>
      </c>
      <c r="W98" s="1" t="s">
        <v>58</v>
      </c>
      <c r="X98" s="1" t="s">
        <v>59</v>
      </c>
      <c r="Y98" s="2" t="s">
        <v>60</v>
      </c>
      <c r="AA98" s="1" t="s">
        <v>92</v>
      </c>
      <c r="AB98" s="1" t="s">
        <v>37</v>
      </c>
      <c r="AC98" s="1" t="s">
        <v>38</v>
      </c>
      <c r="AD98" s="1" t="s">
        <v>61</v>
      </c>
      <c r="AE98" s="1" t="s">
        <v>62</v>
      </c>
      <c r="AF98" s="1" t="s">
        <v>63</v>
      </c>
      <c r="AG98" s="1" t="s">
        <v>64</v>
      </c>
      <c r="AH98" s="1" t="s">
        <v>65</v>
      </c>
      <c r="AI98" s="1" t="s">
        <v>80</v>
      </c>
      <c r="AJ98" s="1" t="s">
        <v>66</v>
      </c>
      <c r="AK98" s="1" t="s">
        <v>67</v>
      </c>
      <c r="AL98" s="1" t="s">
        <v>95</v>
      </c>
      <c r="AM98" s="1" t="s">
        <v>68</v>
      </c>
      <c r="AN98" s="1" t="s">
        <v>69</v>
      </c>
      <c r="AO98" s="1" t="s">
        <v>70</v>
      </c>
      <c r="AP98" s="1" t="s">
        <v>71</v>
      </c>
      <c r="AQ98" s="1" t="s">
        <v>72</v>
      </c>
      <c r="AR98" s="1" t="s">
        <v>73</v>
      </c>
      <c r="AS98" s="1" t="s">
        <v>96</v>
      </c>
      <c r="AT98" s="1" t="s">
        <v>74</v>
      </c>
      <c r="AU98" s="1" t="s">
        <v>75</v>
      </c>
      <c r="AV98" s="1" t="s">
        <v>84</v>
      </c>
      <c r="AW98" s="1" t="s">
        <v>85</v>
      </c>
      <c r="AX98" s="1" t="s">
        <v>86</v>
      </c>
      <c r="AY98" s="1" t="s">
        <v>87</v>
      </c>
      <c r="AZ98" s="1" t="s">
        <v>97</v>
      </c>
    </row>
    <row r="99" spans="1:52" ht="41.25" customHeight="1" x14ac:dyDescent="0.35">
      <c r="A99" s="1">
        <v>1</v>
      </c>
      <c r="B99" s="39" t="str">
        <f>AA99</f>
        <v>LU: N530
BGC: ICHmw2
BEO: H NDT: 2</v>
      </c>
      <c r="C99" s="42" t="s">
        <v>3</v>
      </c>
      <c r="D99" s="42"/>
      <c r="E99" s="42" t="s">
        <v>4</v>
      </c>
      <c r="F99" s="42"/>
      <c r="G99" s="42" t="s">
        <v>5</v>
      </c>
      <c r="H99" s="42"/>
      <c r="I99" s="42" t="s">
        <v>6</v>
      </c>
      <c r="J99" s="42"/>
      <c r="K99" s="42" t="s">
        <v>7</v>
      </c>
      <c r="L99" s="42"/>
      <c r="M99" s="42" t="s">
        <v>8</v>
      </c>
      <c r="N99" s="42"/>
      <c r="O99" s="42" t="s">
        <v>9</v>
      </c>
      <c r="P99" s="42"/>
      <c r="Q99" s="42" t="s">
        <v>10</v>
      </c>
      <c r="R99" s="42"/>
      <c r="S99" s="42" t="s">
        <v>11</v>
      </c>
      <c r="T99" s="42"/>
      <c r="U99" s="42" t="s">
        <v>12</v>
      </c>
      <c r="V99" s="42"/>
      <c r="W99" s="46" t="s">
        <v>101</v>
      </c>
      <c r="X99" s="46"/>
      <c r="Y99" s="46"/>
      <c r="Z99" s="1">
        <v>1</v>
      </c>
      <c r="AA99" s="27" t="s">
        <v>82</v>
      </c>
      <c r="AB99" s="45" t="s">
        <v>108</v>
      </c>
      <c r="AC99" s="42"/>
      <c r="AD99" s="45" t="s">
        <v>109</v>
      </c>
      <c r="AE99" s="45"/>
      <c r="AF99" s="45" t="s">
        <v>110</v>
      </c>
      <c r="AG99" s="42"/>
      <c r="AH99" s="42"/>
      <c r="AI99" s="42"/>
      <c r="AJ99" s="42"/>
      <c r="AK99" s="42"/>
      <c r="AL99" s="42"/>
      <c r="AM99" s="45" t="s">
        <v>111</v>
      </c>
      <c r="AN99" s="42"/>
      <c r="AO99" s="42"/>
      <c r="AP99" s="42"/>
      <c r="AQ99" s="42"/>
      <c r="AR99" s="42"/>
      <c r="AS99" s="42"/>
      <c r="AT99" s="45" t="s">
        <v>112</v>
      </c>
      <c r="AU99" s="42"/>
      <c r="AV99" s="42"/>
      <c r="AW99" s="42"/>
      <c r="AX99" s="42"/>
      <c r="AY99" s="42"/>
      <c r="AZ99" s="42"/>
    </row>
    <row r="100" spans="1:52" x14ac:dyDescent="0.35">
      <c r="A100" s="1">
        <v>2</v>
      </c>
      <c r="B100" s="40"/>
      <c r="C100" s="42" t="s">
        <v>35</v>
      </c>
      <c r="D100" s="42"/>
      <c r="E100" s="42" t="s">
        <v>36</v>
      </c>
      <c r="F100" s="42"/>
      <c r="G100" s="42" t="s">
        <v>36</v>
      </c>
      <c r="H100" s="42"/>
      <c r="I100" s="42" t="s">
        <v>36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6"/>
      <c r="X100" s="46"/>
      <c r="Y100" s="46"/>
      <c r="Z100" s="1">
        <v>2</v>
      </c>
      <c r="AA100" s="31" t="s">
        <v>23</v>
      </c>
      <c r="AB100" s="44" t="s">
        <v>83</v>
      </c>
      <c r="AC100" s="44"/>
      <c r="AD100" s="44" t="s">
        <v>83</v>
      </c>
      <c r="AE100" s="44"/>
      <c r="AF100" s="44" t="s">
        <v>105</v>
      </c>
      <c r="AG100" s="44"/>
      <c r="AH100" s="44"/>
      <c r="AI100" s="44"/>
      <c r="AJ100" s="44"/>
      <c r="AK100" s="44"/>
      <c r="AL100" s="44"/>
      <c r="AM100" s="44" t="s">
        <v>25</v>
      </c>
      <c r="AN100" s="44"/>
      <c r="AO100" s="44"/>
      <c r="AP100" s="44"/>
      <c r="AQ100" s="44"/>
      <c r="AR100" s="44"/>
      <c r="AS100" s="44"/>
      <c r="AT100" s="44" t="s">
        <v>106</v>
      </c>
      <c r="AU100" s="44"/>
      <c r="AV100" s="44"/>
      <c r="AW100" s="44"/>
      <c r="AX100" s="44"/>
      <c r="AY100" s="44"/>
      <c r="AZ100" s="44"/>
    </row>
    <row r="101" spans="1:52" x14ac:dyDescent="0.35">
      <c r="A101" s="1">
        <v>3</v>
      </c>
      <c r="B101" s="41"/>
      <c r="C101" s="43" t="s">
        <v>1</v>
      </c>
      <c r="D101" s="43"/>
      <c r="E101" s="43" t="s">
        <v>2</v>
      </c>
      <c r="F101" s="43"/>
      <c r="G101" s="43" t="s">
        <v>13</v>
      </c>
      <c r="H101" s="43"/>
      <c r="I101" s="43" t="s">
        <v>14</v>
      </c>
      <c r="J101" s="43"/>
      <c r="K101" s="43" t="s">
        <v>15</v>
      </c>
      <c r="L101" s="43"/>
      <c r="M101" s="43" t="s">
        <v>16</v>
      </c>
      <c r="N101" s="43"/>
      <c r="O101" s="43" t="s">
        <v>17</v>
      </c>
      <c r="P101" s="43"/>
      <c r="Q101" s="43" t="s">
        <v>18</v>
      </c>
      <c r="R101" s="43"/>
      <c r="S101" s="43" t="s">
        <v>19</v>
      </c>
      <c r="T101" s="43"/>
      <c r="U101" s="47" t="s">
        <v>22</v>
      </c>
      <c r="V101" s="43"/>
      <c r="W101" s="46"/>
      <c r="X101" s="46"/>
      <c r="Y101" s="46"/>
      <c r="Z101" s="1">
        <v>3</v>
      </c>
      <c r="AA101" s="4" t="s">
        <v>20</v>
      </c>
      <c r="AB101" s="60">
        <f>AF101</f>
        <v>13</v>
      </c>
      <c r="AC101" s="60"/>
      <c r="AD101" s="48">
        <f>AM101</f>
        <v>46</v>
      </c>
      <c r="AE101" s="48"/>
      <c r="AF101" s="60">
        <v>13</v>
      </c>
      <c r="AG101" s="60"/>
      <c r="AH101" s="60"/>
      <c r="AI101" s="60"/>
      <c r="AJ101" s="60"/>
      <c r="AK101" s="60"/>
      <c r="AL101" s="60"/>
      <c r="AM101" s="48">
        <v>46</v>
      </c>
      <c r="AN101" s="48"/>
      <c r="AO101" s="48"/>
      <c r="AP101" s="48"/>
      <c r="AQ101" s="48"/>
      <c r="AR101" s="48"/>
      <c r="AS101" s="48"/>
      <c r="AT101" s="49">
        <f>AM101-AF101</f>
        <v>33</v>
      </c>
      <c r="AU101" s="49"/>
      <c r="AV101" s="49"/>
      <c r="AW101" s="49"/>
      <c r="AX101" s="49"/>
      <c r="AY101" s="49"/>
      <c r="AZ101" s="49"/>
    </row>
    <row r="102" spans="1:52" x14ac:dyDescent="0.35">
      <c r="A102" s="1">
        <v>4</v>
      </c>
      <c r="B102" s="28" t="s">
        <v>98</v>
      </c>
      <c r="C102" s="5" t="s">
        <v>100</v>
      </c>
      <c r="D102" s="5" t="s">
        <v>21</v>
      </c>
      <c r="E102" s="5" t="s">
        <v>100</v>
      </c>
      <c r="F102" s="5" t="s">
        <v>21</v>
      </c>
      <c r="G102" s="5" t="s">
        <v>100</v>
      </c>
      <c r="H102" s="5" t="s">
        <v>21</v>
      </c>
      <c r="I102" s="5" t="s">
        <v>100</v>
      </c>
      <c r="J102" s="5" t="s">
        <v>21</v>
      </c>
      <c r="K102" s="5" t="s">
        <v>100</v>
      </c>
      <c r="L102" s="5" t="s">
        <v>21</v>
      </c>
      <c r="M102" s="5" t="s">
        <v>100</v>
      </c>
      <c r="N102" s="5" t="s">
        <v>21</v>
      </c>
      <c r="O102" s="5" t="s">
        <v>100</v>
      </c>
      <c r="P102" s="5" t="s">
        <v>21</v>
      </c>
      <c r="Q102" s="5" t="s">
        <v>100</v>
      </c>
      <c r="R102" s="5" t="s">
        <v>21</v>
      </c>
      <c r="S102" s="5" t="s">
        <v>100</v>
      </c>
      <c r="T102" s="5" t="s">
        <v>21</v>
      </c>
      <c r="U102" s="5" t="s">
        <v>100</v>
      </c>
      <c r="V102" s="5" t="s">
        <v>21</v>
      </c>
      <c r="W102" s="5" t="s">
        <v>100</v>
      </c>
      <c r="X102" s="5" t="s">
        <v>21</v>
      </c>
      <c r="Y102" s="6" t="s">
        <v>32</v>
      </c>
      <c r="Z102" s="1">
        <v>4</v>
      </c>
      <c r="AA102" s="31" t="s">
        <v>30</v>
      </c>
      <c r="AB102" s="50">
        <f>Y107*AB101/100</f>
        <v>577.55099999999982</v>
      </c>
      <c r="AC102" s="50"/>
      <c r="AD102" s="50">
        <f>AM102</f>
        <v>2043.6419999999996</v>
      </c>
      <c r="AE102" s="50"/>
      <c r="AF102" s="50">
        <f>Y107*AB101/100</f>
        <v>577.55099999999982</v>
      </c>
      <c r="AG102" s="50"/>
      <c r="AH102" s="50"/>
      <c r="AI102" s="50"/>
      <c r="AJ102" s="50"/>
      <c r="AK102" s="50"/>
      <c r="AL102" s="50"/>
      <c r="AM102" s="50">
        <f>$Y107*AM101/100</f>
        <v>2043.6419999999996</v>
      </c>
      <c r="AN102" s="50"/>
      <c r="AO102" s="50"/>
      <c r="AP102" s="50"/>
      <c r="AQ102" s="50"/>
      <c r="AR102" s="50"/>
      <c r="AS102" s="50"/>
      <c r="AT102" s="51">
        <f>$Y107*AT101/100</f>
        <v>1466.0909999999997</v>
      </c>
      <c r="AU102" s="51"/>
      <c r="AV102" s="51"/>
      <c r="AW102" s="51"/>
      <c r="AX102" s="51"/>
      <c r="AY102" s="51"/>
      <c r="AZ102" s="51"/>
    </row>
    <row r="103" spans="1:52" x14ac:dyDescent="0.35">
      <c r="A103" s="1">
        <v>5</v>
      </c>
      <c r="B103" s="7" t="s">
        <v>0</v>
      </c>
      <c r="C103" s="8">
        <v>32.5</v>
      </c>
      <c r="D103" s="8">
        <v>45.9</v>
      </c>
      <c r="E103" s="8">
        <v>66.400000000000006</v>
      </c>
      <c r="F103" s="8">
        <v>263</v>
      </c>
      <c r="G103" s="8">
        <v>0.2</v>
      </c>
      <c r="H103" s="8">
        <v>28.5</v>
      </c>
      <c r="I103" s="8">
        <v>4.9000000000000004</v>
      </c>
      <c r="J103" s="8">
        <v>21.3</v>
      </c>
      <c r="K103" s="8">
        <v>2.6</v>
      </c>
      <c r="L103" s="8">
        <v>1.9</v>
      </c>
      <c r="M103" s="8">
        <v>0</v>
      </c>
      <c r="N103" s="8">
        <v>2.7</v>
      </c>
      <c r="O103" s="8">
        <v>12.2</v>
      </c>
      <c r="P103" s="8">
        <v>6.5</v>
      </c>
      <c r="Q103" s="8">
        <v>1.7</v>
      </c>
      <c r="R103" s="8">
        <v>2.5</v>
      </c>
      <c r="S103" s="8">
        <v>0</v>
      </c>
      <c r="T103" s="8">
        <v>0.4</v>
      </c>
      <c r="U103" s="8">
        <v>0</v>
      </c>
      <c r="V103" s="8">
        <v>0.2</v>
      </c>
      <c r="W103" s="9">
        <f>C103+E103+G103+I103+K103+M103+O103+Q103+S103+U103</f>
        <v>120.50000000000001</v>
      </c>
      <c r="X103" s="9">
        <f>D103+F103+H103+J103+L103+N103+P103+R103+T103+V103</f>
        <v>372.89999999999992</v>
      </c>
      <c r="Y103" s="10">
        <f>SUM(C103:V103)</f>
        <v>493.39999999999992</v>
      </c>
      <c r="Z103" s="1">
        <v>5</v>
      </c>
      <c r="AA103" s="62" t="s">
        <v>31</v>
      </c>
      <c r="AB103" s="52" t="s">
        <v>34</v>
      </c>
      <c r="AC103" s="52"/>
      <c r="AD103" s="52" t="s">
        <v>32</v>
      </c>
      <c r="AE103" s="52"/>
      <c r="AF103" s="52" t="s">
        <v>34</v>
      </c>
      <c r="AG103" s="52"/>
      <c r="AH103" s="52" t="s">
        <v>33</v>
      </c>
      <c r="AI103" s="52"/>
      <c r="AJ103" s="29" t="s">
        <v>94</v>
      </c>
      <c r="AK103" s="52" t="s">
        <v>32</v>
      </c>
      <c r="AL103" s="52"/>
      <c r="AM103" s="52" t="s">
        <v>34</v>
      </c>
      <c r="AN103" s="52"/>
      <c r="AO103" s="52" t="s">
        <v>33</v>
      </c>
      <c r="AP103" s="52"/>
      <c r="AQ103" s="29" t="s">
        <v>94</v>
      </c>
      <c r="AR103" s="52" t="s">
        <v>32</v>
      </c>
      <c r="AS103" s="52"/>
      <c r="AT103" s="52" t="s">
        <v>34</v>
      </c>
      <c r="AU103" s="52"/>
      <c r="AV103" s="52" t="s">
        <v>33</v>
      </c>
      <c r="AW103" s="52"/>
      <c r="AX103" s="29" t="s">
        <v>94</v>
      </c>
      <c r="AY103" s="52" t="s">
        <v>32</v>
      </c>
      <c r="AZ103" s="52"/>
    </row>
    <row r="104" spans="1:52" ht="16.5" customHeight="1" x14ac:dyDescent="0.35">
      <c r="A104" s="1">
        <v>6</v>
      </c>
      <c r="B104" s="4" t="s">
        <v>26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9">
        <f t="shared" ref="W104:X106" si="12">C104+E104+G104+I104+K104+M104+O104+Q104+S104+U104</f>
        <v>0</v>
      </c>
      <c r="X104" s="9">
        <f t="shared" si="12"/>
        <v>0</v>
      </c>
      <c r="Y104" s="10">
        <f>SUM(C104:V104)</f>
        <v>0</v>
      </c>
      <c r="Z104" s="1">
        <v>6</v>
      </c>
      <c r="AA104" s="62"/>
      <c r="AB104" s="89">
        <f>Y103</f>
        <v>493.39999999999992</v>
      </c>
      <c r="AC104" s="90"/>
      <c r="AD104" s="89">
        <f>AB104+AO104+AQ104</f>
        <v>2032.2999999999997</v>
      </c>
      <c r="AE104" s="90"/>
      <c r="AF104" s="91">
        <f>SUM(C103:D103)</f>
        <v>78.400000000000006</v>
      </c>
      <c r="AG104" s="92"/>
      <c r="AH104" s="89">
        <f>SUM(AH106:AI106)</f>
        <v>148.5</v>
      </c>
      <c r="AI104" s="90"/>
      <c r="AJ104" s="37">
        <f>SUM(C104:D104)</f>
        <v>0</v>
      </c>
      <c r="AK104" s="89">
        <f>AF104+AH104+AJ104</f>
        <v>226.9</v>
      </c>
      <c r="AL104" s="90"/>
      <c r="AM104" s="93">
        <f>SUM(AM106:AN106)</f>
        <v>462.7</v>
      </c>
      <c r="AN104" s="94"/>
      <c r="AO104" s="89">
        <f>SUM(AO106:AP106)</f>
        <v>1538.8999999999999</v>
      </c>
      <c r="AP104" s="90"/>
      <c r="AQ104" s="37">
        <f>AJ104+AX104</f>
        <v>0</v>
      </c>
      <c r="AR104" s="89">
        <f>AM104+AO104+AQ104</f>
        <v>2001.6</v>
      </c>
      <c r="AS104" s="90"/>
      <c r="AT104" s="93">
        <f>SUM(G103:J103)</f>
        <v>54.900000000000006</v>
      </c>
      <c r="AU104" s="94"/>
      <c r="AV104" s="89">
        <f>SUM(AV106:AW106)</f>
        <v>1390.4</v>
      </c>
      <c r="AW104" s="90"/>
      <c r="AX104" s="37">
        <f>SUM(E104:J104)</f>
        <v>0</v>
      </c>
      <c r="AY104" s="89">
        <f>AT104+AV104</f>
        <v>1445.3000000000002</v>
      </c>
      <c r="AZ104" s="90"/>
    </row>
    <row r="105" spans="1:52" ht="15.75" customHeight="1" x14ac:dyDescent="0.35">
      <c r="A105" s="1">
        <v>7</v>
      </c>
      <c r="B105" s="12" t="s">
        <v>28</v>
      </c>
      <c r="C105" s="8">
        <v>6.8</v>
      </c>
      <c r="D105" s="8">
        <v>2.8</v>
      </c>
      <c r="E105" s="8">
        <v>13.9</v>
      </c>
      <c r="F105" s="8">
        <v>43.9</v>
      </c>
      <c r="G105" s="8">
        <v>0</v>
      </c>
      <c r="H105" s="8">
        <v>0.8</v>
      </c>
      <c r="I105" s="8">
        <v>19.3</v>
      </c>
      <c r="J105" s="8">
        <v>25.6</v>
      </c>
      <c r="K105" s="8">
        <v>3.2</v>
      </c>
      <c r="L105" s="8">
        <v>4.9000000000000004</v>
      </c>
      <c r="M105" s="8">
        <v>0.1</v>
      </c>
      <c r="N105" s="8">
        <v>3.5</v>
      </c>
      <c r="O105" s="8">
        <v>0.3</v>
      </c>
      <c r="P105" s="8">
        <v>96.1</v>
      </c>
      <c r="Q105" s="8">
        <v>2.2000000000000002</v>
      </c>
      <c r="R105" s="8">
        <v>10.5</v>
      </c>
      <c r="S105" s="8">
        <v>0</v>
      </c>
      <c r="T105" s="8">
        <v>42.8</v>
      </c>
      <c r="U105" s="8">
        <v>0</v>
      </c>
      <c r="V105" s="8">
        <v>0</v>
      </c>
      <c r="W105" s="9">
        <f t="shared" si="12"/>
        <v>45.800000000000004</v>
      </c>
      <c r="X105" s="9">
        <f t="shared" si="12"/>
        <v>230.89999999999998</v>
      </c>
      <c r="Y105" s="10">
        <f>SUM(C105:V105)</f>
        <v>276.7</v>
      </c>
      <c r="Z105" s="1">
        <v>7</v>
      </c>
      <c r="AA105" s="56" t="s">
        <v>102</v>
      </c>
      <c r="AB105" s="13" t="s">
        <v>100</v>
      </c>
      <c r="AC105" s="13" t="s">
        <v>21</v>
      </c>
      <c r="AD105" s="35" t="s">
        <v>104</v>
      </c>
      <c r="AE105" s="13" t="s">
        <v>21</v>
      </c>
      <c r="AF105" s="13" t="s">
        <v>100</v>
      </c>
      <c r="AG105" s="13" t="s">
        <v>21</v>
      </c>
      <c r="AH105" s="13" t="s">
        <v>100</v>
      </c>
      <c r="AI105" s="13" t="s">
        <v>21</v>
      </c>
      <c r="AJ105" s="13" t="s">
        <v>99</v>
      </c>
      <c r="AK105" s="13" t="s">
        <v>100</v>
      </c>
      <c r="AL105" s="13" t="s">
        <v>21</v>
      </c>
      <c r="AM105" s="13" t="s">
        <v>100</v>
      </c>
      <c r="AN105" s="13" t="s">
        <v>21</v>
      </c>
      <c r="AO105" s="13" t="s">
        <v>100</v>
      </c>
      <c r="AP105" s="13" t="s">
        <v>21</v>
      </c>
      <c r="AQ105" s="13" t="s">
        <v>99</v>
      </c>
      <c r="AR105" s="13" t="s">
        <v>100</v>
      </c>
      <c r="AS105" s="13" t="s">
        <v>21</v>
      </c>
      <c r="AT105" s="13" t="s">
        <v>100</v>
      </c>
      <c r="AU105" s="13" t="s">
        <v>21</v>
      </c>
      <c r="AV105" s="13" t="s">
        <v>100</v>
      </c>
      <c r="AW105" s="13" t="s">
        <v>21</v>
      </c>
      <c r="AX105" s="13" t="s">
        <v>99</v>
      </c>
      <c r="AY105" s="13" t="s">
        <v>100</v>
      </c>
      <c r="AZ105" s="13" t="s">
        <v>21</v>
      </c>
    </row>
    <row r="106" spans="1:52" ht="16.5" customHeight="1" x14ac:dyDescent="0.35">
      <c r="A106" s="1">
        <v>8</v>
      </c>
      <c r="B106" s="14" t="s">
        <v>27</v>
      </c>
      <c r="C106" s="11">
        <v>8.9</v>
      </c>
      <c r="D106" s="11">
        <v>130</v>
      </c>
      <c r="E106" s="11">
        <v>36.799999999999997</v>
      </c>
      <c r="F106" s="11">
        <v>735.4</v>
      </c>
      <c r="G106" s="11">
        <v>12.4</v>
      </c>
      <c r="H106" s="11">
        <v>298.5</v>
      </c>
      <c r="I106" s="11">
        <v>7.5</v>
      </c>
      <c r="J106" s="11">
        <v>196.3</v>
      </c>
      <c r="K106" s="11">
        <v>16</v>
      </c>
      <c r="L106" s="11">
        <v>143.1</v>
      </c>
      <c r="M106" s="11">
        <v>8.4</v>
      </c>
      <c r="N106" s="11">
        <v>237.2</v>
      </c>
      <c r="O106" s="11">
        <v>217.6</v>
      </c>
      <c r="P106" s="11">
        <v>596.4</v>
      </c>
      <c r="Q106" s="11">
        <v>43.6</v>
      </c>
      <c r="R106" s="11">
        <v>829</v>
      </c>
      <c r="S106" s="11">
        <v>0</v>
      </c>
      <c r="T106" s="11">
        <v>120.3</v>
      </c>
      <c r="U106" s="11">
        <v>0</v>
      </c>
      <c r="V106" s="11">
        <v>35.200000000000003</v>
      </c>
      <c r="W106" s="9">
        <f t="shared" si="12"/>
        <v>351.20000000000005</v>
      </c>
      <c r="X106" s="9">
        <f t="shared" si="12"/>
        <v>3321.4</v>
      </c>
      <c r="Y106" s="10">
        <f>SUM(C106:V106)</f>
        <v>3672.6</v>
      </c>
      <c r="Z106" s="1">
        <v>8</v>
      </c>
      <c r="AA106" s="57"/>
      <c r="AB106" s="13">
        <f>W103</f>
        <v>120.50000000000001</v>
      </c>
      <c r="AC106" s="13">
        <f>X103</f>
        <v>372.89999999999992</v>
      </c>
      <c r="AD106" s="35">
        <f>AB104+AO106+AQ106</f>
        <v>598.99999999999989</v>
      </c>
      <c r="AE106" s="13">
        <f>AP106</f>
        <v>1433.3</v>
      </c>
      <c r="AF106" s="13">
        <f>C103</f>
        <v>32.5</v>
      </c>
      <c r="AG106" s="13">
        <f>D103</f>
        <v>45.9</v>
      </c>
      <c r="AH106" s="13">
        <f>SUM(C105:C106)</f>
        <v>15.7</v>
      </c>
      <c r="AI106" s="13">
        <f>SUM(D105:D106)</f>
        <v>132.80000000000001</v>
      </c>
      <c r="AJ106" s="13">
        <f>AJ104</f>
        <v>0</v>
      </c>
      <c r="AK106" s="13">
        <f>AF106+AH106+AJ104</f>
        <v>48.2</v>
      </c>
      <c r="AL106" s="13">
        <f>AG106+AI106</f>
        <v>178.70000000000002</v>
      </c>
      <c r="AM106" s="13">
        <f>AF106+AT106</f>
        <v>104.00000000000001</v>
      </c>
      <c r="AN106" s="13">
        <f>AG106+AU106</f>
        <v>358.7</v>
      </c>
      <c r="AO106" s="13">
        <f>AH106+AV106</f>
        <v>105.6</v>
      </c>
      <c r="AP106" s="13">
        <f>AI106+AW106</f>
        <v>1433.3</v>
      </c>
      <c r="AQ106" s="13">
        <f>AQ104</f>
        <v>0</v>
      </c>
      <c r="AR106" s="13">
        <f>AM106+AO106+AQ106</f>
        <v>209.60000000000002</v>
      </c>
      <c r="AS106" s="13">
        <f>AN106+AP106</f>
        <v>1792</v>
      </c>
      <c r="AT106" s="13">
        <f>E103+G103+I103</f>
        <v>71.500000000000014</v>
      </c>
      <c r="AU106" s="13">
        <f>F103+H103+J103</f>
        <v>312.8</v>
      </c>
      <c r="AV106" s="13">
        <f>SUM(E105:E106)+SUM(G105:G106)+SUM(I105:I106)</f>
        <v>89.899999999999991</v>
      </c>
      <c r="AW106" s="13">
        <f>SUM(F105:F106)+SUM(H105:H106)+SUM(J105:J106)</f>
        <v>1300.5</v>
      </c>
      <c r="AX106" s="13">
        <f>AX104</f>
        <v>0</v>
      </c>
      <c r="AY106" s="13">
        <f>AT106+AV106+AX104</f>
        <v>161.4</v>
      </c>
      <c r="AZ106" s="13">
        <f>AU106+AW106</f>
        <v>1613.3</v>
      </c>
    </row>
    <row r="107" spans="1:52" ht="25.5" x14ac:dyDescent="0.35">
      <c r="A107" s="1">
        <v>9</v>
      </c>
      <c r="B107" s="15" t="s">
        <v>93</v>
      </c>
      <c r="C107" s="16">
        <f t="shared" ref="C107:V107" si="13">SUM(C103:C106)</f>
        <v>48.199999999999996</v>
      </c>
      <c r="D107" s="16">
        <f t="shared" si="13"/>
        <v>178.7</v>
      </c>
      <c r="E107" s="16">
        <f t="shared" si="13"/>
        <v>117.10000000000001</v>
      </c>
      <c r="F107" s="16">
        <f t="shared" si="13"/>
        <v>1042.3</v>
      </c>
      <c r="G107" s="16">
        <f t="shared" si="13"/>
        <v>12.6</v>
      </c>
      <c r="H107" s="16">
        <f t="shared" si="13"/>
        <v>327.8</v>
      </c>
      <c r="I107" s="16">
        <f t="shared" si="13"/>
        <v>31.700000000000003</v>
      </c>
      <c r="J107" s="16">
        <f t="shared" si="13"/>
        <v>243.20000000000002</v>
      </c>
      <c r="K107" s="16">
        <f t="shared" si="13"/>
        <v>21.8</v>
      </c>
      <c r="L107" s="16">
        <f t="shared" si="13"/>
        <v>149.9</v>
      </c>
      <c r="M107" s="16">
        <f t="shared" si="13"/>
        <v>8.5</v>
      </c>
      <c r="N107" s="16">
        <f t="shared" si="13"/>
        <v>243.39999999999998</v>
      </c>
      <c r="O107" s="16">
        <f t="shared" si="13"/>
        <v>230.1</v>
      </c>
      <c r="P107" s="16">
        <f t="shared" si="13"/>
        <v>699</v>
      </c>
      <c r="Q107" s="16">
        <f t="shared" si="13"/>
        <v>47.5</v>
      </c>
      <c r="R107" s="16">
        <f t="shared" si="13"/>
        <v>842</v>
      </c>
      <c r="S107" s="16">
        <f t="shared" si="13"/>
        <v>0</v>
      </c>
      <c r="T107" s="16">
        <f t="shared" si="13"/>
        <v>163.5</v>
      </c>
      <c r="U107" s="16">
        <f t="shared" si="13"/>
        <v>0</v>
      </c>
      <c r="V107" s="8">
        <f t="shared" si="13"/>
        <v>35.400000000000006</v>
      </c>
      <c r="W107" s="9">
        <f>C107+E107+G107+I107+K107+M107+O107+Q107+S107+U107</f>
        <v>517.5</v>
      </c>
      <c r="X107" s="9">
        <f>D107+F107+H107+J107+L107+N107+P107+R107+T107+V107</f>
        <v>3925.2000000000003</v>
      </c>
      <c r="Y107" s="17">
        <f>SUM(C107:V107)</f>
        <v>4442.6999999999989</v>
      </c>
      <c r="Z107" s="18">
        <v>9</v>
      </c>
      <c r="AA107" s="27" t="s">
        <v>103</v>
      </c>
      <c r="AB107" s="95">
        <f>AB106+AC106-AB102</f>
        <v>-84.150999999999897</v>
      </c>
      <c r="AC107" s="96"/>
      <c r="AD107" s="36">
        <f>AD106-AD102</f>
        <v>-1444.6419999999998</v>
      </c>
      <c r="AE107" s="36">
        <f>IF(AD107&gt;0,AE106,((AE106)+AD107))</f>
        <v>-11.341999999999871</v>
      </c>
      <c r="AF107" s="19"/>
      <c r="AG107" s="19"/>
      <c r="AH107" s="19"/>
      <c r="AI107" s="19"/>
      <c r="AJ107" s="19"/>
      <c r="AK107" s="95">
        <f>AK104-AF102</f>
        <v>-350.65099999999984</v>
      </c>
      <c r="AL107" s="96"/>
      <c r="AR107" s="36">
        <f>AR106-AM102</f>
        <v>-1834.0419999999995</v>
      </c>
      <c r="AS107" s="36">
        <f>IF(AR107&gt;0,AS106,AS106+AR107)</f>
        <v>-42.041999999999462</v>
      </c>
      <c r="AT107" s="19"/>
      <c r="AU107" s="19"/>
      <c r="AV107" s="19"/>
      <c r="AW107" s="20"/>
      <c r="AX107" s="20"/>
      <c r="AY107" s="23"/>
      <c r="AZ107" s="26"/>
    </row>
    <row r="108" spans="1:52" ht="15" x14ac:dyDescent="0.25">
      <c r="A108" s="3"/>
      <c r="Y108" s="3"/>
      <c r="AE108" s="19"/>
    </row>
    <row r="132" spans="9:31" x14ac:dyDescent="0.35">
      <c r="I132" s="19"/>
      <c r="J132" s="22"/>
      <c r="AE132" s="19"/>
    </row>
    <row r="133" spans="9:31" x14ac:dyDescent="0.35">
      <c r="J133" s="22"/>
      <c r="N133" s="19"/>
      <c r="Q133" s="22"/>
      <c r="AE133" s="19"/>
    </row>
    <row r="134" spans="9:31" x14ac:dyDescent="0.35">
      <c r="J134" s="22"/>
      <c r="N134" s="19"/>
      <c r="AD134" s="19"/>
    </row>
    <row r="135" spans="9:31" x14ac:dyDescent="0.35">
      <c r="J135" s="22"/>
      <c r="N135" s="19"/>
    </row>
  </sheetData>
  <mergeCells count="546">
    <mergeCell ref="K88:L88"/>
    <mergeCell ref="I88:J88"/>
    <mergeCell ref="G88:H88"/>
    <mergeCell ref="E88:F88"/>
    <mergeCell ref="C88:D88"/>
    <mergeCell ref="B88:B90"/>
    <mergeCell ref="AF90:AL90"/>
    <mergeCell ref="AD89:AE89"/>
    <mergeCell ref="AB89:AC89"/>
    <mergeCell ref="U89:V89"/>
    <mergeCell ref="M90:N90"/>
    <mergeCell ref="K90:L90"/>
    <mergeCell ref="I90:J90"/>
    <mergeCell ref="G90:H90"/>
    <mergeCell ref="AF89:AL89"/>
    <mergeCell ref="AA83:AA84"/>
    <mergeCell ref="AB85:AC85"/>
    <mergeCell ref="AK85:AL85"/>
    <mergeCell ref="AK82:AL82"/>
    <mergeCell ref="AM82:AN82"/>
    <mergeCell ref="AO82:AP82"/>
    <mergeCell ref="AR82:AS82"/>
    <mergeCell ref="AT82:AU82"/>
    <mergeCell ref="AV82:AW82"/>
    <mergeCell ref="AM81:AN81"/>
    <mergeCell ref="AO81:AP81"/>
    <mergeCell ref="AR81:AS81"/>
    <mergeCell ref="AT81:AU81"/>
    <mergeCell ref="AV81:AW81"/>
    <mergeCell ref="AY81:AZ81"/>
    <mergeCell ref="AA81:AA82"/>
    <mergeCell ref="AB81:AC81"/>
    <mergeCell ref="AD81:AE81"/>
    <mergeCell ref="AF81:AG81"/>
    <mergeCell ref="AH81:AI81"/>
    <mergeCell ref="AK81:AL81"/>
    <mergeCell ref="AB82:AC82"/>
    <mergeCell ref="AD82:AE82"/>
    <mergeCell ref="AF82:AG82"/>
    <mergeCell ref="AH82:AI82"/>
    <mergeCell ref="AY82:AZ82"/>
    <mergeCell ref="AM79:AS79"/>
    <mergeCell ref="AT79:AZ79"/>
    <mergeCell ref="AB80:AC80"/>
    <mergeCell ref="AD80:AE80"/>
    <mergeCell ref="AF80:AL80"/>
    <mergeCell ref="AM80:AS80"/>
    <mergeCell ref="AT80:AZ80"/>
    <mergeCell ref="O79:P79"/>
    <mergeCell ref="Q79:R79"/>
    <mergeCell ref="S79:T79"/>
    <mergeCell ref="U79:V79"/>
    <mergeCell ref="AB79:AC79"/>
    <mergeCell ref="AD79:AE79"/>
    <mergeCell ref="AM78:AS78"/>
    <mergeCell ref="AT78:AZ78"/>
    <mergeCell ref="AB77:AC77"/>
    <mergeCell ref="AD77:AE77"/>
    <mergeCell ref="AF77:AL77"/>
    <mergeCell ref="AM77:AS77"/>
    <mergeCell ref="AT77:AZ77"/>
    <mergeCell ref="C78:D78"/>
    <mergeCell ref="E78:F78"/>
    <mergeCell ref="G78:H78"/>
    <mergeCell ref="I78:J78"/>
    <mergeCell ref="K78:L78"/>
    <mergeCell ref="M77:N77"/>
    <mergeCell ref="O77:P77"/>
    <mergeCell ref="Q77:R77"/>
    <mergeCell ref="S77:T77"/>
    <mergeCell ref="U77:V77"/>
    <mergeCell ref="W77:Y79"/>
    <mergeCell ref="M78:N78"/>
    <mergeCell ref="O78:P78"/>
    <mergeCell ref="Q78:R78"/>
    <mergeCell ref="S78:T78"/>
    <mergeCell ref="C79:D79"/>
    <mergeCell ref="E79:F79"/>
    <mergeCell ref="AA71:AA72"/>
    <mergeCell ref="AB73:AC73"/>
    <mergeCell ref="AK73:AL73"/>
    <mergeCell ref="B77:B79"/>
    <mergeCell ref="C77:D77"/>
    <mergeCell ref="E77:F77"/>
    <mergeCell ref="G77:H77"/>
    <mergeCell ref="I77:J77"/>
    <mergeCell ref="K77:L77"/>
    <mergeCell ref="AF78:AL78"/>
    <mergeCell ref="G79:H79"/>
    <mergeCell ref="I79:J79"/>
    <mergeCell ref="K79:L79"/>
    <mergeCell ref="M79:N79"/>
    <mergeCell ref="U78:V78"/>
    <mergeCell ref="AB78:AC78"/>
    <mergeCell ref="AD78:AE78"/>
    <mergeCell ref="AF79:AL79"/>
    <mergeCell ref="AM69:AN69"/>
    <mergeCell ref="AO69:AP69"/>
    <mergeCell ref="AR69:AS69"/>
    <mergeCell ref="AT69:AU69"/>
    <mergeCell ref="AV69:AW69"/>
    <mergeCell ref="AY69:AZ69"/>
    <mergeCell ref="AA69:AA70"/>
    <mergeCell ref="AB69:AC69"/>
    <mergeCell ref="AD69:AE69"/>
    <mergeCell ref="AF69:AG69"/>
    <mergeCell ref="AH69:AI69"/>
    <mergeCell ref="AK69:AL69"/>
    <mergeCell ref="AB70:AC70"/>
    <mergeCell ref="AD70:AE70"/>
    <mergeCell ref="AF70:AG70"/>
    <mergeCell ref="AH70:AI70"/>
    <mergeCell ref="AY70:AZ70"/>
    <mergeCell ref="AK70:AL70"/>
    <mergeCell ref="AM70:AN70"/>
    <mergeCell ref="AO70:AP70"/>
    <mergeCell ref="AR70:AS70"/>
    <mergeCell ref="AT70:AU70"/>
    <mergeCell ref="AV70:AW70"/>
    <mergeCell ref="AM67:AS67"/>
    <mergeCell ref="AT67:AZ67"/>
    <mergeCell ref="AB68:AC68"/>
    <mergeCell ref="AD68:AE68"/>
    <mergeCell ref="AF68:AL68"/>
    <mergeCell ref="AM68:AS68"/>
    <mergeCell ref="AT68:AZ68"/>
    <mergeCell ref="O67:P67"/>
    <mergeCell ref="Q67:R67"/>
    <mergeCell ref="S67:T67"/>
    <mergeCell ref="U67:V67"/>
    <mergeCell ref="AB67:AC67"/>
    <mergeCell ref="AD67:AE67"/>
    <mergeCell ref="AM66:AS66"/>
    <mergeCell ref="AT66:AZ66"/>
    <mergeCell ref="AB65:AC65"/>
    <mergeCell ref="AD65:AE65"/>
    <mergeCell ref="AF65:AL65"/>
    <mergeCell ref="AM65:AS65"/>
    <mergeCell ref="AT65:AZ65"/>
    <mergeCell ref="C66:D66"/>
    <mergeCell ref="E66:F66"/>
    <mergeCell ref="G66:H66"/>
    <mergeCell ref="I66:J66"/>
    <mergeCell ref="K66:L66"/>
    <mergeCell ref="M65:N65"/>
    <mergeCell ref="O65:P65"/>
    <mergeCell ref="Q65:R65"/>
    <mergeCell ref="S65:T65"/>
    <mergeCell ref="U65:V65"/>
    <mergeCell ref="W65:Y67"/>
    <mergeCell ref="M66:N66"/>
    <mergeCell ref="O66:P66"/>
    <mergeCell ref="Q66:R66"/>
    <mergeCell ref="S66:T66"/>
    <mergeCell ref="C67:D67"/>
    <mergeCell ref="E67:F67"/>
    <mergeCell ref="AA105:AA106"/>
    <mergeCell ref="AB107:AC107"/>
    <mergeCell ref="AK107:AL107"/>
    <mergeCell ref="B65:B67"/>
    <mergeCell ref="C65:D65"/>
    <mergeCell ref="E65:F65"/>
    <mergeCell ref="G65:H65"/>
    <mergeCell ref="I65:J65"/>
    <mergeCell ref="K65:L65"/>
    <mergeCell ref="AF66:AL66"/>
    <mergeCell ref="G67:H67"/>
    <mergeCell ref="I67:J67"/>
    <mergeCell ref="K67:L67"/>
    <mergeCell ref="M67:N67"/>
    <mergeCell ref="U66:V66"/>
    <mergeCell ref="AB66:AC66"/>
    <mergeCell ref="AD66:AE66"/>
    <mergeCell ref="AF67:AL67"/>
    <mergeCell ref="AA94:AA95"/>
    <mergeCell ref="AB96:AC96"/>
    <mergeCell ref="AK96:AL96"/>
    <mergeCell ref="B99:B101"/>
    <mergeCell ref="C99:D99"/>
    <mergeCell ref="E99:F99"/>
    <mergeCell ref="AM103:AN103"/>
    <mergeCell ref="AO103:AP103"/>
    <mergeCell ref="AR103:AS103"/>
    <mergeCell ref="AT103:AU103"/>
    <mergeCell ref="AV103:AW103"/>
    <mergeCell ref="AY103:AZ103"/>
    <mergeCell ref="AA103:AA104"/>
    <mergeCell ref="AB103:AC103"/>
    <mergeCell ref="AD103:AE103"/>
    <mergeCell ref="AF103:AG103"/>
    <mergeCell ref="AH103:AI103"/>
    <mergeCell ref="AK103:AL103"/>
    <mergeCell ref="AB104:AC104"/>
    <mergeCell ref="AD104:AE104"/>
    <mergeCell ref="AF104:AG104"/>
    <mergeCell ref="AH104:AI104"/>
    <mergeCell ref="AY104:AZ104"/>
    <mergeCell ref="AK104:AL104"/>
    <mergeCell ref="AM104:AN104"/>
    <mergeCell ref="AO104:AP104"/>
    <mergeCell ref="AR104:AS104"/>
    <mergeCell ref="AT104:AU104"/>
    <mergeCell ref="AV104:AW104"/>
    <mergeCell ref="AM101:AS101"/>
    <mergeCell ref="AT101:AZ101"/>
    <mergeCell ref="AB102:AC102"/>
    <mergeCell ref="AD102:AE102"/>
    <mergeCell ref="AF102:AL102"/>
    <mergeCell ref="AM102:AS102"/>
    <mergeCell ref="AT102:AZ102"/>
    <mergeCell ref="O101:P101"/>
    <mergeCell ref="Q101:R101"/>
    <mergeCell ref="S101:T101"/>
    <mergeCell ref="U101:V101"/>
    <mergeCell ref="AB101:AC101"/>
    <mergeCell ref="AD101:AE101"/>
    <mergeCell ref="AM100:AS100"/>
    <mergeCell ref="AT100:AZ100"/>
    <mergeCell ref="AB99:AC99"/>
    <mergeCell ref="AD99:AE99"/>
    <mergeCell ref="AF99:AL99"/>
    <mergeCell ref="AM99:AS99"/>
    <mergeCell ref="AT99:AZ99"/>
    <mergeCell ref="C100:D100"/>
    <mergeCell ref="E100:F100"/>
    <mergeCell ref="G100:H100"/>
    <mergeCell ref="I100:J100"/>
    <mergeCell ref="K100:L100"/>
    <mergeCell ref="M99:N99"/>
    <mergeCell ref="O99:P99"/>
    <mergeCell ref="Q99:R99"/>
    <mergeCell ref="S99:T99"/>
    <mergeCell ref="U99:V99"/>
    <mergeCell ref="W99:Y101"/>
    <mergeCell ref="M100:N100"/>
    <mergeCell ref="O100:P100"/>
    <mergeCell ref="Q100:R100"/>
    <mergeCell ref="S100:T100"/>
    <mergeCell ref="C101:D101"/>
    <mergeCell ref="E101:F101"/>
    <mergeCell ref="G99:H99"/>
    <mergeCell ref="I99:J99"/>
    <mergeCell ref="K99:L99"/>
    <mergeCell ref="AF100:AL100"/>
    <mergeCell ref="G101:H101"/>
    <mergeCell ref="I101:J101"/>
    <mergeCell ref="K101:L101"/>
    <mergeCell ref="M101:N101"/>
    <mergeCell ref="U100:V100"/>
    <mergeCell ref="AB100:AC100"/>
    <mergeCell ref="AD100:AE100"/>
    <mergeCell ref="AF101:AL101"/>
    <mergeCell ref="AM92:AN92"/>
    <mergeCell ref="AO92:AP92"/>
    <mergeCell ref="AR92:AS92"/>
    <mergeCell ref="AT92:AU92"/>
    <mergeCell ref="AV92:AW92"/>
    <mergeCell ref="AY92:AZ92"/>
    <mergeCell ref="AA92:AA93"/>
    <mergeCell ref="AB92:AC92"/>
    <mergeCell ref="AD92:AE92"/>
    <mergeCell ref="AF92:AG92"/>
    <mergeCell ref="AH92:AI92"/>
    <mergeCell ref="AK92:AL92"/>
    <mergeCell ref="AB93:AC93"/>
    <mergeCell ref="AD93:AE93"/>
    <mergeCell ref="AF93:AG93"/>
    <mergeCell ref="AH93:AI93"/>
    <mergeCell ref="AY93:AZ93"/>
    <mergeCell ref="AK93:AL93"/>
    <mergeCell ref="AM93:AN93"/>
    <mergeCell ref="AO93:AP93"/>
    <mergeCell ref="AR93:AS93"/>
    <mergeCell ref="AT93:AU93"/>
    <mergeCell ref="AV93:AW93"/>
    <mergeCell ref="AM90:AS90"/>
    <mergeCell ref="AT90:AZ90"/>
    <mergeCell ref="AB91:AC91"/>
    <mergeCell ref="AD91:AE91"/>
    <mergeCell ref="AF91:AL91"/>
    <mergeCell ref="AM91:AS91"/>
    <mergeCell ref="AT91:AZ91"/>
    <mergeCell ref="O90:P90"/>
    <mergeCell ref="Q90:R90"/>
    <mergeCell ref="S90:T90"/>
    <mergeCell ref="U90:V90"/>
    <mergeCell ref="AB90:AC90"/>
    <mergeCell ref="AD90:AE90"/>
    <mergeCell ref="AM89:AS89"/>
    <mergeCell ref="AT89:AZ89"/>
    <mergeCell ref="AB88:AC88"/>
    <mergeCell ref="AD88:AE88"/>
    <mergeCell ref="AF88:AL88"/>
    <mergeCell ref="AM88:AS88"/>
    <mergeCell ref="AT88:AZ88"/>
    <mergeCell ref="C89:D89"/>
    <mergeCell ref="E89:F89"/>
    <mergeCell ref="G89:H89"/>
    <mergeCell ref="I89:J89"/>
    <mergeCell ref="K89:L89"/>
    <mergeCell ref="M88:N88"/>
    <mergeCell ref="O88:P88"/>
    <mergeCell ref="Q88:R88"/>
    <mergeCell ref="S88:T88"/>
    <mergeCell ref="U88:V88"/>
    <mergeCell ref="W88:Y90"/>
    <mergeCell ref="M89:N89"/>
    <mergeCell ref="O89:P89"/>
    <mergeCell ref="Q89:R89"/>
    <mergeCell ref="S89:T89"/>
    <mergeCell ref="C90:D90"/>
    <mergeCell ref="E90:F90"/>
    <mergeCell ref="AA59:AA60"/>
    <mergeCell ref="AB61:AC61"/>
    <mergeCell ref="AK61:AL61"/>
    <mergeCell ref="AM57:AN57"/>
    <mergeCell ref="AO57:AP57"/>
    <mergeCell ref="AR57:AS57"/>
    <mergeCell ref="AT57:AU57"/>
    <mergeCell ref="AV57:AW57"/>
    <mergeCell ref="AY57:AZ57"/>
    <mergeCell ref="AA57:AA58"/>
    <mergeCell ref="AB57:AC57"/>
    <mergeCell ref="AD57:AE57"/>
    <mergeCell ref="AF57:AG57"/>
    <mergeCell ref="AH57:AI57"/>
    <mergeCell ref="AK57:AL57"/>
    <mergeCell ref="AB58:AC58"/>
    <mergeCell ref="AD58:AE58"/>
    <mergeCell ref="AF58:AG58"/>
    <mergeCell ref="AH58:AI58"/>
    <mergeCell ref="AY58:AZ58"/>
    <mergeCell ref="AK58:AL58"/>
    <mergeCell ref="AM58:AN58"/>
    <mergeCell ref="AO58:AP58"/>
    <mergeCell ref="AR58:AS58"/>
    <mergeCell ref="AT58:AU58"/>
    <mergeCell ref="AV58:AW58"/>
    <mergeCell ref="AM55:AS55"/>
    <mergeCell ref="AT55:AZ55"/>
    <mergeCell ref="AB56:AC56"/>
    <mergeCell ref="AD56:AE56"/>
    <mergeCell ref="AF56:AL56"/>
    <mergeCell ref="AM56:AS56"/>
    <mergeCell ref="AT56:AZ56"/>
    <mergeCell ref="O55:P55"/>
    <mergeCell ref="Q55:R55"/>
    <mergeCell ref="S55:T55"/>
    <mergeCell ref="U55:V55"/>
    <mergeCell ref="AB55:AC55"/>
    <mergeCell ref="AD55:AE55"/>
    <mergeCell ref="AM54:AS54"/>
    <mergeCell ref="AT54:AZ54"/>
    <mergeCell ref="AB53:AC53"/>
    <mergeCell ref="AD53:AE53"/>
    <mergeCell ref="AF53:AL53"/>
    <mergeCell ref="AM53:AS53"/>
    <mergeCell ref="AT53:AZ53"/>
    <mergeCell ref="U53:V53"/>
    <mergeCell ref="W53:Y55"/>
    <mergeCell ref="K54:L54"/>
    <mergeCell ref="M53:N53"/>
    <mergeCell ref="O53:P53"/>
    <mergeCell ref="Q53:R53"/>
    <mergeCell ref="S53:T53"/>
    <mergeCell ref="M54:N54"/>
    <mergeCell ref="O54:P54"/>
    <mergeCell ref="Q54:R54"/>
    <mergeCell ref="S54:T54"/>
    <mergeCell ref="C55:D55"/>
    <mergeCell ref="E55:F55"/>
    <mergeCell ref="AA47:AA48"/>
    <mergeCell ref="AB49:AC49"/>
    <mergeCell ref="AK49:AL49"/>
    <mergeCell ref="B53:B55"/>
    <mergeCell ref="C53:D53"/>
    <mergeCell ref="E53:F53"/>
    <mergeCell ref="G53:H53"/>
    <mergeCell ref="I53:J53"/>
    <mergeCell ref="K53:L53"/>
    <mergeCell ref="AF54:AL54"/>
    <mergeCell ref="G55:H55"/>
    <mergeCell ref="I55:J55"/>
    <mergeCell ref="K55:L55"/>
    <mergeCell ref="M55:N55"/>
    <mergeCell ref="U54:V54"/>
    <mergeCell ref="AB54:AC54"/>
    <mergeCell ref="AD54:AE54"/>
    <mergeCell ref="AF55:AL55"/>
    <mergeCell ref="C54:D54"/>
    <mergeCell ref="E54:F54"/>
    <mergeCell ref="G54:H54"/>
    <mergeCell ref="I54:J54"/>
    <mergeCell ref="AM45:AN45"/>
    <mergeCell ref="AO45:AP45"/>
    <mergeCell ref="AR45:AS45"/>
    <mergeCell ref="AT45:AU45"/>
    <mergeCell ref="AV45:AW45"/>
    <mergeCell ref="AY45:AZ45"/>
    <mergeCell ref="AA45:AA46"/>
    <mergeCell ref="AB45:AC45"/>
    <mergeCell ref="AD45:AE45"/>
    <mergeCell ref="AF45:AG45"/>
    <mergeCell ref="AH45:AI45"/>
    <mergeCell ref="AK45:AL45"/>
    <mergeCell ref="AB46:AC46"/>
    <mergeCell ref="AD46:AE46"/>
    <mergeCell ref="AF46:AG46"/>
    <mergeCell ref="AH46:AI46"/>
    <mergeCell ref="AY46:AZ46"/>
    <mergeCell ref="AK46:AL46"/>
    <mergeCell ref="AM46:AN46"/>
    <mergeCell ref="AO46:AP46"/>
    <mergeCell ref="AR46:AS46"/>
    <mergeCell ref="AT46:AU46"/>
    <mergeCell ref="AV46:AW46"/>
    <mergeCell ref="AB42:AC42"/>
    <mergeCell ref="AD42:AE42"/>
    <mergeCell ref="AF43:AL43"/>
    <mergeCell ref="AM43:AS43"/>
    <mergeCell ref="AT43:AZ43"/>
    <mergeCell ref="AB44:AC44"/>
    <mergeCell ref="AD44:AE44"/>
    <mergeCell ref="AF44:AL44"/>
    <mergeCell ref="AM44:AS44"/>
    <mergeCell ref="AT44:AZ44"/>
    <mergeCell ref="AB43:AC43"/>
    <mergeCell ref="AD43:AE43"/>
    <mergeCell ref="U41:V41"/>
    <mergeCell ref="W41:Y43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U42:V42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1:N41"/>
    <mergeCell ref="O41:P41"/>
    <mergeCell ref="Q41:R41"/>
    <mergeCell ref="S41:T41"/>
    <mergeCell ref="AY34:AZ34"/>
    <mergeCell ref="AA35:AA36"/>
    <mergeCell ref="AB37:AC37"/>
    <mergeCell ref="AK37:AL37"/>
    <mergeCell ref="B41:B43"/>
    <mergeCell ref="C41:D41"/>
    <mergeCell ref="E41:F41"/>
    <mergeCell ref="G41:H41"/>
    <mergeCell ref="I41:J41"/>
    <mergeCell ref="K41:L41"/>
    <mergeCell ref="AK34:AL34"/>
    <mergeCell ref="AM34:AN34"/>
    <mergeCell ref="AO34:AP34"/>
    <mergeCell ref="AR34:AS34"/>
    <mergeCell ref="AT34:AU34"/>
    <mergeCell ref="AV34:AW34"/>
    <mergeCell ref="AF42:AL42"/>
    <mergeCell ref="AM42:AS42"/>
    <mergeCell ref="AT42:AZ42"/>
    <mergeCell ref="AB41:AC41"/>
    <mergeCell ref="AD41:AE41"/>
    <mergeCell ref="AF41:AL41"/>
    <mergeCell ref="AM41:AS41"/>
    <mergeCell ref="AT41:AZ41"/>
    <mergeCell ref="AA33:AA34"/>
    <mergeCell ref="AB33:AC33"/>
    <mergeCell ref="AD33:AE33"/>
    <mergeCell ref="AF33:AG33"/>
    <mergeCell ref="AH33:AI33"/>
    <mergeCell ref="AK33:AL33"/>
    <mergeCell ref="AB34:AC34"/>
    <mergeCell ref="AD34:AE34"/>
    <mergeCell ref="AF34:AG34"/>
    <mergeCell ref="AH34:AI34"/>
    <mergeCell ref="AF31:AL31"/>
    <mergeCell ref="AM31:AS31"/>
    <mergeCell ref="AT31:AZ31"/>
    <mergeCell ref="AB32:AC32"/>
    <mergeCell ref="AD32:AE32"/>
    <mergeCell ref="AF32:AL32"/>
    <mergeCell ref="AM32:AS32"/>
    <mergeCell ref="AT32:AZ32"/>
    <mergeCell ref="AM33:AN33"/>
    <mergeCell ref="AO33:AP33"/>
    <mergeCell ref="AR33:AS33"/>
    <mergeCell ref="AT33:AU33"/>
    <mergeCell ref="AV33:AW33"/>
    <mergeCell ref="AY33:AZ33"/>
    <mergeCell ref="M31:N31"/>
    <mergeCell ref="O31:P31"/>
    <mergeCell ref="Q31:R31"/>
    <mergeCell ref="S31:T31"/>
    <mergeCell ref="U31:V31"/>
    <mergeCell ref="U30:V30"/>
    <mergeCell ref="AB30:AC30"/>
    <mergeCell ref="AD30:AE30"/>
    <mergeCell ref="AB31:AC31"/>
    <mergeCell ref="AD31:AE31"/>
    <mergeCell ref="AF30:AL30"/>
    <mergeCell ref="AM30:AS30"/>
    <mergeCell ref="AT30:AZ30"/>
    <mergeCell ref="AB29:AC29"/>
    <mergeCell ref="AD29:AE29"/>
    <mergeCell ref="AF29:AL29"/>
    <mergeCell ref="AM29:AS29"/>
    <mergeCell ref="AT29:AZ29"/>
    <mergeCell ref="C30:D30"/>
    <mergeCell ref="E30:F30"/>
    <mergeCell ref="G30:H30"/>
    <mergeCell ref="I30:J30"/>
    <mergeCell ref="K30:L30"/>
    <mergeCell ref="M29:N29"/>
    <mergeCell ref="O29:P29"/>
    <mergeCell ref="Q29:R29"/>
    <mergeCell ref="S29:T29"/>
    <mergeCell ref="U29:V29"/>
    <mergeCell ref="W29:Y31"/>
    <mergeCell ref="M30:N30"/>
    <mergeCell ref="O30:P30"/>
    <mergeCell ref="Q30:R30"/>
    <mergeCell ref="S30:T30"/>
    <mergeCell ref="K31:L31"/>
    <mergeCell ref="B29:B31"/>
    <mergeCell ref="C29:D29"/>
    <mergeCell ref="E29:F29"/>
    <mergeCell ref="G29:H29"/>
    <mergeCell ref="I29:J29"/>
    <mergeCell ref="K29:L29"/>
    <mergeCell ref="C31:D31"/>
    <mergeCell ref="E31:F31"/>
    <mergeCell ref="G31:H31"/>
    <mergeCell ref="I31:J31"/>
  </mergeCells>
  <conditionalFormatting sqref="AR61">
    <cfRule type="expression" dxfId="63" priority="208">
      <formula>"&gt;0"</formula>
    </cfRule>
    <cfRule type="colorScale" priority="20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37">
    <cfRule type="cellIs" dxfId="62" priority="207" operator="lessThan">
      <formula>0</formula>
    </cfRule>
    <cfRule type="expression" dxfId="61" priority="210">
      <formula>"&gt;0"</formula>
    </cfRule>
    <cfRule type="colorScale" priority="211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K49:AL49">
    <cfRule type="cellIs" dxfId="60" priority="184" operator="lessThan">
      <formula>0</formula>
    </cfRule>
  </conditionalFormatting>
  <conditionalFormatting sqref="AB37:AC37">
    <cfRule type="cellIs" dxfId="59" priority="182" operator="lessThan">
      <formula>0</formula>
    </cfRule>
  </conditionalFormatting>
  <conditionalFormatting sqref="AK37:AL37">
    <cfRule type="cellIs" dxfId="58" priority="181" operator="lessThan">
      <formula>0</formula>
    </cfRule>
  </conditionalFormatting>
  <conditionalFormatting sqref="AK61:AL61">
    <cfRule type="cellIs" dxfId="57" priority="179" operator="lessThan">
      <formula>0</formula>
    </cfRule>
  </conditionalFormatting>
  <conditionalFormatting sqref="AK107:AL107">
    <cfRule type="cellIs" dxfId="56" priority="176" operator="lessThan">
      <formula>0</formula>
    </cfRule>
  </conditionalFormatting>
  <conditionalFormatting sqref="AK73:AL73">
    <cfRule type="cellIs" dxfId="55" priority="174" operator="lessThan">
      <formula>0</formula>
    </cfRule>
  </conditionalFormatting>
  <conditionalFormatting sqref="AE37">
    <cfRule type="cellIs" dxfId="54" priority="157" operator="lessThan">
      <formula>0</formula>
    </cfRule>
    <cfRule type="expression" dxfId="53" priority="158">
      <formula>"&gt;0"</formula>
    </cfRule>
    <cfRule type="colorScale" priority="15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R73">
    <cfRule type="cellIs" dxfId="52" priority="136" operator="lessThan">
      <formula>0</formula>
    </cfRule>
    <cfRule type="expression" dxfId="51" priority="137">
      <formula>"&gt;0"</formula>
    </cfRule>
    <cfRule type="colorScale" priority="138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R107">
    <cfRule type="cellIs" dxfId="50" priority="133" operator="lessThan">
      <formula>0</formula>
    </cfRule>
    <cfRule type="expression" dxfId="49" priority="134">
      <formula>"&gt;0"</formula>
    </cfRule>
    <cfRule type="colorScale" priority="135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R49">
    <cfRule type="cellIs" dxfId="48" priority="127" operator="lessThan">
      <formula>0</formula>
    </cfRule>
    <cfRule type="expression" dxfId="47" priority="128">
      <formula>"&gt;0"</formula>
    </cfRule>
    <cfRule type="colorScale" priority="12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R37">
    <cfRule type="cellIs" dxfId="46" priority="124" operator="lessThan">
      <formula>0</formula>
    </cfRule>
    <cfRule type="expression" dxfId="45" priority="125">
      <formula>"&gt;0"</formula>
    </cfRule>
    <cfRule type="colorScale" priority="126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49">
    <cfRule type="cellIs" dxfId="44" priority="112" operator="lessThan">
      <formula>0</formula>
    </cfRule>
    <cfRule type="expression" dxfId="43" priority="113">
      <formula>"&gt;0"</formula>
    </cfRule>
    <cfRule type="colorScale" priority="114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E49">
    <cfRule type="cellIs" dxfId="42" priority="109" operator="lessThan">
      <formula>0</formula>
    </cfRule>
    <cfRule type="expression" dxfId="41" priority="110">
      <formula>"&gt;0"</formula>
    </cfRule>
    <cfRule type="colorScale" priority="111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61">
    <cfRule type="expression" dxfId="40" priority="101">
      <formula>"&gt;0"</formula>
    </cfRule>
    <cfRule type="colorScale" priority="102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37">
    <cfRule type="cellIs" dxfId="39" priority="89" operator="lessThan">
      <formula>0</formula>
    </cfRule>
    <cfRule type="expression" dxfId="38" priority="90">
      <formula>"&gt;0"</formula>
    </cfRule>
    <cfRule type="colorScale" priority="91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107">
    <cfRule type="cellIs" dxfId="37" priority="77" operator="lessThan">
      <formula>0</formula>
    </cfRule>
    <cfRule type="expression" dxfId="36" priority="78">
      <formula>"&gt;0"</formula>
    </cfRule>
    <cfRule type="colorScale" priority="7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E107">
    <cfRule type="cellIs" dxfId="35" priority="74" operator="lessThan">
      <formula>0</formula>
    </cfRule>
    <cfRule type="expression" dxfId="34" priority="75">
      <formula>"&gt;0"</formula>
    </cfRule>
    <cfRule type="colorScale" priority="76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73">
    <cfRule type="cellIs" dxfId="33" priority="71" operator="lessThan">
      <formula>0</formula>
    </cfRule>
    <cfRule type="expression" dxfId="32" priority="72">
      <formula>"&gt;0"</formula>
    </cfRule>
    <cfRule type="colorScale" priority="73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E73">
    <cfRule type="cellIs" dxfId="31" priority="68" operator="lessThan">
      <formula>0</formula>
    </cfRule>
    <cfRule type="expression" dxfId="30" priority="69">
      <formula>"&gt;0"</formula>
    </cfRule>
    <cfRule type="colorScale" priority="70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K85:AL85">
    <cfRule type="cellIs" dxfId="29" priority="60" operator="lessThan">
      <formula>0</formula>
    </cfRule>
  </conditionalFormatting>
  <conditionalFormatting sqref="AR85">
    <cfRule type="cellIs" dxfId="28" priority="57" operator="lessThan">
      <formula>0</formula>
    </cfRule>
    <cfRule type="expression" dxfId="27" priority="58">
      <formula>"&gt;0"</formula>
    </cfRule>
    <cfRule type="colorScale" priority="5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85">
    <cfRule type="cellIs" dxfId="26" priority="51" operator="lessThan">
      <formula>0</formula>
    </cfRule>
    <cfRule type="expression" dxfId="25" priority="52">
      <formula>"&gt;0"</formula>
    </cfRule>
    <cfRule type="colorScale" priority="53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E85">
    <cfRule type="cellIs" dxfId="24" priority="48" operator="lessThan">
      <formula>0</formula>
    </cfRule>
    <cfRule type="expression" dxfId="23" priority="49">
      <formula>"&gt;0"</formula>
    </cfRule>
    <cfRule type="colorScale" priority="50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K96:AL96">
    <cfRule type="cellIs" dxfId="22" priority="46" operator="lessThan">
      <formula>0</formula>
    </cfRule>
  </conditionalFormatting>
  <conditionalFormatting sqref="AR96">
    <cfRule type="cellIs" dxfId="21" priority="43" operator="lessThan">
      <formula>0</formula>
    </cfRule>
    <cfRule type="expression" dxfId="20" priority="44">
      <formula>"&gt;0"</formula>
    </cfRule>
    <cfRule type="colorScale" priority="45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D96">
    <cfRule type="cellIs" dxfId="19" priority="37" operator="lessThan">
      <formula>0</formula>
    </cfRule>
    <cfRule type="expression" dxfId="18" priority="38">
      <formula>"&gt;0"</formula>
    </cfRule>
    <cfRule type="colorScale" priority="39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E96">
    <cfRule type="cellIs" dxfId="17" priority="34" operator="lessThan">
      <formula>0</formula>
    </cfRule>
    <cfRule type="expression" dxfId="16" priority="35">
      <formula>"&gt;0"</formula>
    </cfRule>
    <cfRule type="colorScale" priority="36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107">
    <cfRule type="cellIs" dxfId="15" priority="25" operator="lessThan">
      <formula>0</formula>
    </cfRule>
    <cfRule type="expression" dxfId="14" priority="26">
      <formula>"&gt;0"</formula>
    </cfRule>
    <cfRule type="colorScale" priority="27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49">
    <cfRule type="cellIs" dxfId="13" priority="22" operator="lessThan">
      <formula>0</formula>
    </cfRule>
    <cfRule type="expression" dxfId="12" priority="23">
      <formula>"&gt;0"</formula>
    </cfRule>
    <cfRule type="colorScale" priority="24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96">
    <cfRule type="cellIs" dxfId="11" priority="19" operator="lessThan">
      <formula>0</formula>
    </cfRule>
    <cfRule type="expression" dxfId="10" priority="20">
      <formula>"&gt;0"</formula>
    </cfRule>
    <cfRule type="colorScale" priority="21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73">
    <cfRule type="cellIs" dxfId="9" priority="16" operator="lessThan">
      <formula>0</formula>
    </cfRule>
    <cfRule type="expression" dxfId="8" priority="17">
      <formula>"&gt;0"</formula>
    </cfRule>
    <cfRule type="colorScale" priority="18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S85">
    <cfRule type="cellIs" dxfId="7" priority="13" operator="lessThan">
      <formula>0</formula>
    </cfRule>
    <cfRule type="expression" dxfId="6" priority="14">
      <formula>"&gt;0"</formula>
    </cfRule>
    <cfRule type="colorScale" priority="15">
      <colorScale>
        <cfvo type="num" val="&quot;&gt;0&quot;"/>
        <cfvo type="num" val="&quot;&lt;=0&quot;"/>
        <color rgb="FF00B050"/>
        <color rgb="FFFF0000"/>
      </colorScale>
    </cfRule>
  </conditionalFormatting>
  <conditionalFormatting sqref="AB49:AC49">
    <cfRule type="cellIs" dxfId="5" priority="6" operator="lessThan">
      <formula>0</formula>
    </cfRule>
  </conditionalFormatting>
  <conditionalFormatting sqref="AB61:AC61">
    <cfRule type="cellIs" dxfId="4" priority="5" operator="lessThan">
      <formula>0</formula>
    </cfRule>
  </conditionalFormatting>
  <conditionalFormatting sqref="AB96:AC96">
    <cfRule type="cellIs" dxfId="3" priority="4" operator="lessThan">
      <formula>0</formula>
    </cfRule>
  </conditionalFormatting>
  <conditionalFormatting sqref="AB107:AC107">
    <cfRule type="cellIs" dxfId="2" priority="3" operator="lessThan">
      <formula>0</formula>
    </cfRule>
  </conditionalFormatting>
  <conditionalFormatting sqref="AB73:AC73">
    <cfRule type="cellIs" dxfId="1" priority="2" operator="lessThan">
      <formula>0</formula>
    </cfRule>
  </conditionalFormatting>
  <conditionalFormatting sqref="AB85:AC85">
    <cfRule type="cellIs" dxfId="0" priority="1" operator="lessThan">
      <formula>0</formula>
    </cfRule>
  </conditionalFormatting>
  <printOptions gridLines="1"/>
  <pageMargins left="0.23622047244094491" right="0.23622047244094491" top="0.94488188976377963" bottom="0.74803149606299213" header="0.31496062992125984" footer="0.31496062992125984"/>
  <pageSetup paperSize="17" scale="48" fitToHeight="0" orientation="landscape" r:id="rId1"/>
  <headerFooter scaleWithDoc="0">
    <oddHeader xml:space="preserve">&amp;L&amp;14Source: hlp_dar20190401a (based on 2018 VRI)&amp;C&amp;14Appendix 1.b  Example for Monitoring Report Table: Biodiversity Seral Stage Targets&amp;R&amp;14KBHLPO Reporting Suite
</oddHeader>
    <oddFooter>&amp;L&amp;D &amp;T&amp;C&amp;F&amp;R&amp;P</oddFooter>
  </headerFooter>
  <rowBreaks count="2" manualBreakCount="2">
    <brk id="74" max="51" man="1"/>
    <brk id="131" max="16383" man="1"/>
  </rowBreaks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Report</vt:lpstr>
      <vt:lpstr>'Example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Development2</dc:creator>
  <cp:lastModifiedBy>Hodgkinson, Loreen FLNR:EX</cp:lastModifiedBy>
  <cp:lastPrinted>2020-03-09T16:06:43Z</cp:lastPrinted>
  <dcterms:created xsi:type="dcterms:W3CDTF">2018-12-07T22:00:53Z</dcterms:created>
  <dcterms:modified xsi:type="dcterms:W3CDTF">2020-03-09T16:07:06Z</dcterms:modified>
</cp:coreProperties>
</file>